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garita.Khachatrya\Desktop\ԿԲ խորհրդի որոշումներ\Որոշում 56 Լ\"/>
    </mc:Choice>
  </mc:AlternateContent>
  <xr:revisionPtr revIDLastSave="0" documentId="13_ncr:1_{67F8603A-08F9-4AE7-8511-882244E0C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Գնումների պլան" sheetId="1" r:id="rId1"/>
    <sheet name="Չջնջել" sheetId="2" state="hidden" r:id="rId2"/>
  </sheets>
  <definedNames>
    <definedName name="_xlnm._FilterDatabase" localSheetId="1" hidden="1">Չջնջել!$B$3:$F$3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97" i="1" l="1"/>
  <c r="H780" i="1"/>
  <c r="I780" i="1" s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 a="1"/>
  <c r="B688" i="1" s="1"/>
  <c r="I414" i="1"/>
  <c r="I413" i="1"/>
  <c r="I412" i="1"/>
  <c r="I411" i="1"/>
  <c r="I410" i="1"/>
  <c r="I409" i="1"/>
  <c r="I408" i="1"/>
  <c r="I407" i="1"/>
  <c r="I406" i="1"/>
  <c r="I404" i="1"/>
  <c r="I403" i="1"/>
  <c r="I401" i="1"/>
  <c r="I400" i="1"/>
  <c r="I399" i="1"/>
  <c r="I398" i="1"/>
  <c r="I396" i="1"/>
  <c r="I395" i="1"/>
  <c r="I394" i="1"/>
  <c r="I393" i="1"/>
  <c r="I391" i="1"/>
  <c r="I390" i="1"/>
  <c r="I389" i="1"/>
  <c r="I388" i="1"/>
  <c r="I387" i="1"/>
  <c r="I386" i="1"/>
  <c r="I385" i="1"/>
  <c r="I384" i="1"/>
  <c r="I383" i="1"/>
  <c r="I382" i="1"/>
  <c r="B689" i="1" l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I380" i="1"/>
  <c r="I379" i="1"/>
  <c r="I378" i="1"/>
  <c r="I377" i="1"/>
  <c r="I376" i="1"/>
  <c r="I375" i="1"/>
  <c r="I374" i="1"/>
  <c r="I373" i="1"/>
  <c r="I372" i="1"/>
  <c r="I370" i="1"/>
  <c r="I369" i="1"/>
  <c r="I368" i="1"/>
  <c r="I367" i="1"/>
  <c r="I366" i="1"/>
  <c r="I288" i="1"/>
  <c r="I287" i="1"/>
  <c r="I286" i="1"/>
  <c r="I284" i="1"/>
  <c r="I283" i="1"/>
  <c r="I282" i="1"/>
  <c r="I279" i="1"/>
  <c r="I278" i="1"/>
  <c r="I277" i="1"/>
  <c r="I275" i="1"/>
  <c r="I220" i="1" l="1"/>
  <c r="I221" i="1"/>
  <c r="I222" i="1"/>
  <c r="I219" i="1" l="1"/>
  <c r="I781" i="1"/>
  <c r="I779" i="1" l="1"/>
  <c r="I240" i="1" l="1"/>
  <c r="I239" i="1"/>
  <c r="I238" i="1"/>
  <c r="I174" i="1"/>
  <c r="I173" i="1"/>
  <c r="I172" i="1"/>
  <c r="I171" i="1"/>
  <c r="I170" i="1"/>
  <c r="I14" i="1" l="1"/>
  <c r="I13" i="1"/>
  <c r="I12" i="1"/>
  <c r="I59" i="1"/>
  <c r="I60" i="1"/>
  <c r="I776" i="1"/>
  <c r="I777" i="1"/>
  <c r="I778" i="1"/>
  <c r="I660" i="1"/>
  <c r="I58" i="1" l="1"/>
  <c r="I601" i="1"/>
  <c r="I350" i="1" l="1"/>
  <c r="I351" i="1"/>
  <c r="H203" i="1"/>
  <c r="I503" i="1"/>
  <c r="I502" i="1"/>
  <c r="I501" i="1"/>
  <c r="I500" i="1"/>
  <c r="I498" i="1"/>
  <c r="I497" i="1"/>
  <c r="I496" i="1"/>
  <c r="I495" i="1"/>
  <c r="I494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4" i="1"/>
  <c r="I453" i="1"/>
  <c r="I452" i="1"/>
  <c r="I451" i="1"/>
  <c r="I450" i="1"/>
  <c r="I449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05" i="1"/>
  <c r="I402" i="1"/>
  <c r="I397" i="1"/>
  <c r="I392" i="1"/>
  <c r="I381" i="1"/>
  <c r="I371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49" i="1"/>
  <c r="I348" i="1"/>
  <c r="I347" i="1"/>
  <c r="I346" i="1"/>
  <c r="I345" i="1"/>
  <c r="I344" i="1"/>
  <c r="I343" i="1"/>
  <c r="I342" i="1"/>
  <c r="I341" i="1"/>
  <c r="I340" i="1"/>
  <c r="I339" i="1"/>
  <c r="I337" i="1"/>
  <c r="I335" i="1"/>
  <c r="I334" i="1"/>
  <c r="I333" i="1"/>
  <c r="I332" i="1"/>
  <c r="I327" i="1"/>
  <c r="I325" i="1"/>
  <c r="I322" i="1"/>
  <c r="I319" i="1"/>
  <c r="I318" i="1"/>
  <c r="I316" i="1"/>
  <c r="I313" i="1"/>
  <c r="I312" i="1"/>
  <c r="I307" i="1"/>
  <c r="I306" i="1"/>
  <c r="I305" i="1"/>
  <c r="I304" i="1"/>
  <c r="I303" i="1"/>
  <c r="I302" i="1"/>
  <c r="I300" i="1"/>
  <c r="I299" i="1"/>
  <c r="I298" i="1"/>
  <c r="I296" i="1"/>
  <c r="I295" i="1"/>
  <c r="I294" i="1"/>
  <c r="I293" i="1"/>
  <c r="I292" i="1"/>
  <c r="I291" i="1"/>
  <c r="I290" i="1"/>
  <c r="I289" i="1"/>
  <c r="I285" i="1"/>
  <c r="I281" i="1"/>
  <c r="I280" i="1"/>
  <c r="I276" i="1"/>
  <c r="I274" i="1"/>
  <c r="I273" i="1"/>
  <c r="I718" i="1"/>
  <c r="I717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636" i="1"/>
  <c r="I728" i="1"/>
  <c r="I775" i="1"/>
  <c r="I538" i="1"/>
  <c r="I539" i="1"/>
  <c r="I540" i="1"/>
  <c r="I536" i="1"/>
  <c r="I537" i="1"/>
  <c r="I528" i="1"/>
  <c r="I522" i="1"/>
  <c r="I510" i="1" l="1"/>
  <c r="I551" i="1"/>
  <c r="I552" i="1"/>
  <c r="I553" i="1"/>
  <c r="I554" i="1"/>
  <c r="I550" i="1"/>
  <c r="I558" i="1"/>
  <c r="I557" i="1"/>
  <c r="I556" i="1"/>
  <c r="I555" i="1"/>
  <c r="I548" i="1"/>
  <c r="I547" i="1"/>
  <c r="I546" i="1"/>
  <c r="I545" i="1"/>
  <c r="I544" i="1"/>
  <c r="I543" i="1"/>
  <c r="I542" i="1"/>
  <c r="I541" i="1"/>
  <c r="I535" i="1"/>
  <c r="I534" i="1"/>
  <c r="I533" i="1"/>
  <c r="I532" i="1"/>
  <c r="I531" i="1"/>
  <c r="I530" i="1"/>
  <c r="I529" i="1"/>
  <c r="I527" i="1"/>
  <c r="I526" i="1"/>
  <c r="I525" i="1"/>
  <c r="I524" i="1"/>
  <c r="I521" i="1"/>
  <c r="I520" i="1"/>
  <c r="I519" i="1"/>
  <c r="I518" i="1"/>
  <c r="I516" i="1"/>
  <c r="I515" i="1"/>
  <c r="I514" i="1"/>
  <c r="I513" i="1"/>
  <c r="I512" i="1"/>
  <c r="I511" i="1"/>
  <c r="I509" i="1"/>
  <c r="I508" i="1"/>
  <c r="I507" i="1"/>
  <c r="I506" i="1"/>
  <c r="I241" i="1" l="1"/>
  <c r="I237" i="1"/>
  <c r="I203" i="1" l="1"/>
  <c r="I188" i="1"/>
  <c r="I176" i="1"/>
  <c r="I175" i="1"/>
  <c r="I5" i="1"/>
  <c r="I6" i="1"/>
  <c r="I7" i="1"/>
  <c r="I8" i="1"/>
  <c r="I9" i="1"/>
  <c r="I10" i="1"/>
  <c r="I11" i="1"/>
  <c r="I4" i="1"/>
  <c r="I207" i="1"/>
  <c r="I182" i="1"/>
  <c r="I181" i="1"/>
  <c r="I180" i="1"/>
  <c r="I179" i="1"/>
  <c r="I178" i="1"/>
  <c r="I183" i="1"/>
  <c r="I177" i="1"/>
  <c r="I168" i="1"/>
  <c r="I169" i="1"/>
  <c r="I250" i="1"/>
  <c r="I251" i="1"/>
  <c r="I25" i="1"/>
  <c r="H242" i="1"/>
  <c r="I242" i="1" s="1"/>
  <c r="I243" i="1"/>
  <c r="I244" i="1"/>
  <c r="I245" i="1"/>
  <c r="I635" i="1"/>
  <c r="I634" i="1"/>
  <c r="I633" i="1"/>
  <c r="I632" i="1"/>
  <c r="I631" i="1"/>
  <c r="I630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0" i="1"/>
  <c r="I749" i="1"/>
  <c r="I748" i="1"/>
  <c r="I747" i="1"/>
  <c r="I746" i="1"/>
  <c r="I739" i="1"/>
  <c r="I745" i="1"/>
  <c r="I744" i="1"/>
  <c r="I743" i="1"/>
  <c r="I742" i="1"/>
  <c r="I741" i="1"/>
  <c r="I740" i="1"/>
  <c r="I738" i="1"/>
  <c r="I737" i="1"/>
  <c r="I735" i="1"/>
  <c r="I734" i="1"/>
  <c r="I733" i="1"/>
  <c r="I732" i="1"/>
  <c r="I731" i="1"/>
  <c r="I730" i="1"/>
  <c r="I729" i="1"/>
  <c r="I727" i="1"/>
  <c r="I726" i="1"/>
  <c r="I725" i="1"/>
  <c r="I724" i="1"/>
  <c r="I722" i="1"/>
  <c r="I721" i="1"/>
  <c r="I720" i="1"/>
  <c r="I71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591" i="1"/>
  <c r="I592" i="1"/>
  <c r="I593" i="1"/>
  <c r="I594" i="1"/>
  <c r="I595" i="1"/>
  <c r="I597" i="1"/>
  <c r="I598" i="1"/>
  <c r="I604" i="1"/>
  <c r="I605" i="1"/>
  <c r="I606" i="1"/>
  <c r="I607" i="1"/>
  <c r="I603" i="1"/>
  <c r="I599" i="1"/>
  <c r="I600" i="1"/>
  <c r="I609" i="1"/>
  <c r="I589" i="1"/>
  <c r="I590" i="1"/>
  <c r="I52" i="1"/>
  <c r="I505" i="1"/>
  <c r="I504" i="1"/>
  <c r="I249" i="1"/>
  <c r="I204" i="1"/>
  <c r="H608" i="1"/>
  <c r="I608" i="1" s="1"/>
  <c r="I562" i="1"/>
  <c r="I560" i="1"/>
  <c r="I561" i="1"/>
  <c r="I564" i="1"/>
  <c r="I565" i="1"/>
  <c r="I566" i="1"/>
  <c r="I567" i="1"/>
  <c r="I568" i="1"/>
  <c r="I569" i="1"/>
  <c r="I570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272" i="1"/>
  <c r="I256" i="1"/>
  <c r="I255" i="1"/>
  <c r="I254" i="1"/>
  <c r="I253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52" i="1"/>
  <c r="I247" i="1"/>
  <c r="I248" i="1"/>
  <c r="I246" i="1"/>
  <c r="I206" i="1"/>
  <c r="I208" i="1"/>
  <c r="I209" i="1"/>
  <c r="I210" i="1"/>
  <c r="I211" i="1"/>
  <c r="I213" i="1"/>
  <c r="I214" i="1"/>
  <c r="I215" i="1"/>
  <c r="I216" i="1"/>
  <c r="I217" i="1"/>
  <c r="I218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H205" i="1"/>
  <c r="I205" i="1" s="1"/>
  <c r="I195" i="1"/>
  <c r="I194" i="1"/>
  <c r="I202" i="1"/>
  <c r="I201" i="1"/>
  <c r="I200" i="1"/>
  <c r="I199" i="1"/>
  <c r="I198" i="1"/>
  <c r="I196" i="1"/>
  <c r="I167" i="1"/>
  <c r="I184" i="1"/>
  <c r="I185" i="1"/>
  <c r="I186" i="1"/>
  <c r="I78" i="1"/>
  <c r="I53" i="1"/>
  <c r="I54" i="1"/>
  <c r="I55" i="1"/>
  <c r="I56" i="1"/>
  <c r="I57" i="1"/>
  <c r="I61" i="1"/>
  <c r="I62" i="1"/>
  <c r="I64" i="1"/>
  <c r="I63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6" i="1"/>
  <c r="I147" i="1"/>
  <c r="I148" i="1"/>
  <c r="I149" i="1"/>
  <c r="I151" i="1"/>
  <c r="I152" i="1"/>
  <c r="I153" i="1"/>
  <c r="I154" i="1"/>
  <c r="I156" i="1"/>
  <c r="I157" i="1"/>
  <c r="I158" i="1"/>
  <c r="I160" i="1"/>
  <c r="I159" i="1"/>
  <c r="I161" i="1"/>
  <c r="I162" i="1"/>
  <c r="I163" i="1"/>
  <c r="I164" i="1"/>
  <c r="I165" i="1"/>
  <c r="I144" i="1"/>
  <c r="I166" i="1"/>
  <c r="I79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51" i="1"/>
  <c r="I50" i="1"/>
  <c r="I49" i="1"/>
  <c r="I16" i="1"/>
  <c r="I17" i="1"/>
  <c r="I18" i="1"/>
  <c r="I19" i="1"/>
  <c r="I20" i="1"/>
  <c r="I21" i="1"/>
  <c r="I22" i="1"/>
  <c r="I23" i="1"/>
  <c r="I26" i="1"/>
  <c r="I28" i="1"/>
  <c r="I31" i="1"/>
  <c r="I32" i="1"/>
  <c r="I33" i="1"/>
  <c r="I29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15" i="1" l="1"/>
  <c r="I150" i="1"/>
  <c r="I155" i="1"/>
  <c r="I145" i="1"/>
  <c r="I629" i="1"/>
  <c r="I736" i="1"/>
  <c r="I751" i="1"/>
  <c r="I723" i="1"/>
  <c r="I27" i="1"/>
  <c r="I24" i="1"/>
  <c r="I559" i="1"/>
  <c r="I563" i="1"/>
  <c r="I596" i="1"/>
  <c r="I80" i="1"/>
  <c r="I571" i="1"/>
  <c r="I30" i="1"/>
  <c r="I602" i="1"/>
  <c r="I193" i="1" l="1"/>
  <c r="I191" i="1"/>
  <c r="I189" i="1"/>
  <c r="I192" i="1"/>
  <c r="I190" i="1"/>
  <c r="I187" i="1" l="1"/>
  <c r="I78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</author>
  </authors>
  <commentList>
    <comment ref="G639" authorId="0" shapeId="0" xr:uid="{1A97057A-C491-4EE8-B63C-C1EDAE81E1E4}">
      <text>
        <r>
          <rPr>
            <b/>
            <sz val="9"/>
            <color indexed="81"/>
            <rFont val="Tahoma"/>
            <family val="2"/>
          </rPr>
          <t>u:</t>
        </r>
        <r>
          <rPr>
            <sz val="9"/>
            <color indexed="81"/>
            <rFont val="Tahoma"/>
            <family val="2"/>
          </rPr>
          <t xml:space="preserve">
6 ամիս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<sst xmlns="http://schemas.openxmlformats.org/spreadsheetml/2006/main" count="4267" uniqueCount="503">
  <si>
    <t>№</t>
  </si>
  <si>
    <t>CPV - Տնտեսական դասակարգում</t>
  </si>
  <si>
    <t>Ֆինանսական միջոցներ</t>
  </si>
  <si>
    <t>Գնման առարկայի անվանում</t>
  </si>
  <si>
    <t>Չափման միավոր</t>
  </si>
  <si>
    <t>Քանակ</t>
  </si>
  <si>
    <t xml:space="preserve"> Միավորի գին</t>
  </si>
  <si>
    <t>Ընդամենը գնման գին</t>
  </si>
  <si>
    <t>Վարչական ծախսեր</t>
  </si>
  <si>
    <t>դրամ</t>
  </si>
  <si>
    <t>Կապիտալ ներդրումներ</t>
  </si>
  <si>
    <t>հատ</t>
  </si>
  <si>
    <t>30000000  գրասենյակային և համակարգչային մեքենաներ, սարքավորումներ և նյութեր` բացառությամբ կահույքի և ծրագրային ապահովման</t>
  </si>
  <si>
    <t>22000000  տպագիր նյութեր և հարակից արտադրանք</t>
  </si>
  <si>
    <t>19000000  կաշի և կտորներ, պլաստմասսե և կաուչուկից առարկաներ</t>
  </si>
  <si>
    <t>09000000  նավթամթերք, վառելիք, էլեկտրականություն և էներգիայի այլ աղբյուրներ</t>
  </si>
  <si>
    <t>16000000  գյուղատնտեսական սարքավորումներ</t>
  </si>
  <si>
    <t>լիտր</t>
  </si>
  <si>
    <t>18000000  հագուստ, կոշկեղեն, ուղեբեռի հետ կապված առարկաներ և պարագաներ</t>
  </si>
  <si>
    <t>Գործառնական ծախսեր</t>
  </si>
  <si>
    <t>24000000  քիմիական արտադրանք</t>
  </si>
  <si>
    <t>տուփ</t>
  </si>
  <si>
    <t>32000000  ռադիո, հեռուստացուցային, հաղորդակցության, հեռահաղորդակցության և հարակից սարքեր</t>
  </si>
  <si>
    <t>35000000  անվտանգության, հակահրդեհային, ոստիկանական և պաշտպանական սարքեր</t>
  </si>
  <si>
    <t>լրակազմ</t>
  </si>
  <si>
    <t>39000000  կահույք (ներառյալ` գրասենյակային կահույքը), կահավորանք, կենցաղային տեխնիկա (բացառությամբ` լուսավորության) և մաքրման համար նախատեսված արտադրանք</t>
  </si>
  <si>
    <t>31000000  էլեկտրական մեքենաներ, սարքավորումներ, սարքեր և սպառման առարկաներ; լուսավորություն</t>
  </si>
  <si>
    <t>մետր</t>
  </si>
  <si>
    <t>48000000  համակարգչային ծրագրային փաթեթներ և տեղեկատվական համակարգեր</t>
  </si>
  <si>
    <t>33000000  բժշկական սարքեր, դեղեր և անձնական հիգիենայի պարագաներ</t>
  </si>
  <si>
    <t>34000000  տրանսպորտային սարքեր և օժանդակ տրանսպորտային ապրանքներ</t>
  </si>
  <si>
    <t>37000000  երաժշտական գործիքներ, սպորտային ապրանքներ, խաղեր, խաղալիքներ, ձեռքի աշխատանքներ, կերպարվեստի նյութեր և պարագաներ</t>
  </si>
  <si>
    <t>38000000  լաբորատորիայի, օպտիկական և ճշգրիտ սարքեր (բացառությամբ` ապակյա իրերի)</t>
  </si>
  <si>
    <t>72000000  տտ ծառայություններ, խորհրդատվություն, ծրագրային փաթեթների մշակում, համացանց և օժանդակություն</t>
  </si>
  <si>
    <t>42000000  արդյունաբերական սարքավորումներ</t>
  </si>
  <si>
    <t>44000000  շինարարական կառույցներ և նյութեր; շինարարության օժանդակ արտադրանք (բացառությամբ`էլեկտրական սարքավորումների) </t>
  </si>
  <si>
    <t>45000000  շինարարական աշխատանքներ</t>
  </si>
  <si>
    <t>50000000  վերանորոգման և պահպանման ծառայություններ</t>
  </si>
  <si>
    <t>55000000  հյուրանոցային, ռեստորանային և մանրածախ առևտրի ծառայություններ</t>
  </si>
  <si>
    <t>60000000  փոխադրման ծառայություններ (բացառությամբ` թափոնների փոխադրման)</t>
  </si>
  <si>
    <t>64000000  փոստային և հեռահաղորդակցման ծառայություններ</t>
  </si>
  <si>
    <t>65000000  կոմունալ ծառայություններ</t>
  </si>
  <si>
    <t>66000000  ֆինանսական և ապահովագրական ծառայություններ</t>
  </si>
  <si>
    <t>71000000  ճարտարապետական, շինարարական, ինժեներական և տեսչական ծառայություններ</t>
  </si>
  <si>
    <t>73000000 գիտական հետազոտությունների և փորձարարական մշակման ծառայություններ և հարակից խորհրդատվական ծառայություններ</t>
  </si>
  <si>
    <t>75000000  վարչական, պաշտպանության և սոցիալական անվտանգության ծառայություններ</t>
  </si>
  <si>
    <t>79000000 գործարարության հետ կապված ծառայություններ, իրավաբանություն, շուկայաբանություն, խորհրդատվություն, աշխատակիցների համալրում, տպագրություն և անվտանգություն</t>
  </si>
  <si>
    <t>80000000  կրթական և վերապատրաստման ծառայություններ</t>
  </si>
  <si>
    <t>92000000  ժամանցի, մշակութային և սպորտային ծառայություններ</t>
  </si>
  <si>
    <t>98000000  այլ համայնքային, սոցիալական և անհատական ծառայություններ</t>
  </si>
  <si>
    <t>99000000 գնում չհանդիսացող ծախսեր</t>
  </si>
  <si>
    <t>Չափման միավորը</t>
  </si>
  <si>
    <t>Գնաման ընթացակարգի ձևեր</t>
  </si>
  <si>
    <t>03000000  գյուղատնտեսական, ֆերմերային տնտեսության, ձկնորսության, անտառային տնտեսության և դրանց հետ կապված արտադրանք</t>
  </si>
  <si>
    <t>14000000  հանքարդյունաբերությանը վերաբերող արտադրանք, հիմնական մետաղներ և հարակից արտադրանք</t>
  </si>
  <si>
    <t>կգ</t>
  </si>
  <si>
    <t>15000000  սննդամթերք, ըմպելիք, ծխախոտ և հարակից արտադրանք</t>
  </si>
  <si>
    <t>տոննա</t>
  </si>
  <si>
    <t>քմ</t>
  </si>
  <si>
    <t>գծմ</t>
  </si>
  <si>
    <t>Խորհրդատվական ծառայություն</t>
  </si>
  <si>
    <t>25000000 սնանկության գործերով կառավարիչներից ձեռքբերվող ապրանքներ</t>
  </si>
  <si>
    <t>մ2</t>
  </si>
  <si>
    <t>գմ</t>
  </si>
  <si>
    <t>կՎտժ</t>
  </si>
  <si>
    <t>զույգ</t>
  </si>
  <si>
    <t>պարկ</t>
  </si>
  <si>
    <t>շիշ</t>
  </si>
  <si>
    <t>բանկա</t>
  </si>
  <si>
    <t>ամիս</t>
  </si>
  <si>
    <t>ծառայություն</t>
  </si>
  <si>
    <t>41000000  հավաքած և զտված ջուր</t>
  </si>
  <si>
    <t>կապս</t>
  </si>
  <si>
    <t>անձ</t>
  </si>
  <si>
    <t>43000000  հանքարդյունաբերության, քարի արդյունահանման, շինարարական սարքեր</t>
  </si>
  <si>
    <t>համակարգ</t>
  </si>
  <si>
    <t>51000000  տեղադրման ծառայություններ (բացառությամբ` ծրագրային փաթեթների)</t>
  </si>
  <si>
    <t>52000000 տեղադրման ծառայություններ</t>
  </si>
  <si>
    <t>63000000  փոխադրման օժանդակ ժառայություններ, զբոսաշրջային գործակալությունների ծառայություններ</t>
  </si>
  <si>
    <t>70000000  անշարժ գույքի հետ կապված ծառայություններ</t>
  </si>
  <si>
    <t>76000000  նավթի և գազի արդյունաբերությանն առնչվող ծառայություններ</t>
  </si>
  <si>
    <t>77000000  գյուղատնտեսական, անտառային տնտեսության, այգեգործական, ջրային կուլտուրաների և մեղվապահության ծառայություններ</t>
  </si>
  <si>
    <t>85000000  առողջապահության ոլորտում իրականցվող և սոցիալական ծառայություններ</t>
  </si>
  <si>
    <t>90000000  կոյուղու հետ կապված, թափոնների, մաքրման ծառայություններ</t>
  </si>
  <si>
    <t>99999999 դրամաշնորհային ծրագրեր</t>
  </si>
  <si>
    <t>Տնտեսական դասակարգում</t>
  </si>
  <si>
    <t>ՀՀ կենտրոնական բանկի 2026թ. գնումների պլան</t>
  </si>
  <si>
    <t>04. Ֆինանսական շուկաների դեպարտամենտ</t>
  </si>
  <si>
    <t>04.01 Ֆինանսական գործառնությունների վարչություն</t>
  </si>
  <si>
    <t>04.02 Ռիսկերի կառավարման վարչություն</t>
  </si>
  <si>
    <t>04.03 Գործառնությունների կառավարման վարչություն</t>
  </si>
  <si>
    <t>04.04 Կանխիկի կառավարման վարչություն</t>
  </si>
  <si>
    <t>04.05 Արժույթի թողարկման և դրամագիտության կենտրոն</t>
  </si>
  <si>
    <t>05. Ներքին աուդիտի վարչություն</t>
  </si>
  <si>
    <t>05.01 Ֆինանսական աուդիտի բաժին</t>
  </si>
  <si>
    <t>05.02 Գործառնական աուդիտի բաժին</t>
  </si>
  <si>
    <t>05.03 Տեղեկատվական տեխնոլոգիաների աուդիտի բաժին</t>
  </si>
  <si>
    <t>06. Ռազմավարության և կառավարման դեպարտամենտ</t>
  </si>
  <si>
    <t>06.01 ՀՀ ԿԲ քարտուղարություն</t>
  </si>
  <si>
    <t>06․01.01 Արձանագրային բաժին</t>
  </si>
  <si>
    <t>06․01.02 Փաստաթղթերի շրջանառության բաժին</t>
  </si>
  <si>
    <t>06․01.03 Առաջին բաժին</t>
  </si>
  <si>
    <t>06.03 Ռազմավարական պլանավորման և վերլուծությունների բաժին</t>
  </si>
  <si>
    <t>06.04 Գործընթացների զարգացման և նախագծերի կառավարման վարչություն</t>
  </si>
  <si>
    <t>06.05 Գնումների համակարգման ծառայություն</t>
  </si>
  <si>
    <t>08. Մակրոտնտեսական դեպարտամենտ</t>
  </si>
  <si>
    <t>08.01 Դրամավարկային քաղաքականության վարչություն</t>
  </si>
  <si>
    <t>08.02 Վիճակագրության վարչություն</t>
  </si>
  <si>
    <t>09. ՀՀ ԿԲ նախագահի գրասենյակ</t>
  </si>
  <si>
    <t>11. Ֆինանսական տնօրինություն</t>
  </si>
  <si>
    <t>11.01 Ֆինանսական հաշվառման բաժին</t>
  </si>
  <si>
    <t>11.02 Ֆինանսական հաշվետվությունների և վերլուծությունների բաժին</t>
  </si>
  <si>
    <t>11.03 Բյուջետավորման բաժին</t>
  </si>
  <si>
    <t>12. Անձնակազմի և կորպորատիվ մշակույթի տնօրինություն</t>
  </si>
  <si>
    <t>12.01 Տաղանդների կառավարման և բիզնես գործընկերության բաժին</t>
  </si>
  <si>
    <t>12.02 Անձնակազմի հաշվառման և սպասարկման բաժին</t>
  </si>
  <si>
    <t>13. Ֆինանսական վերահսկողույթյան և լիցենզավորման դեպարտամենտ</t>
  </si>
  <si>
    <t>13.01 Ֆինանսական վերահսկողության վարչություն</t>
  </si>
  <si>
    <t>13.02 Լիցենզավորման և կորպորատիվ ֆինանսների վարչություն</t>
  </si>
  <si>
    <t>13.03 Միկրոֆինանսական կազմակերպությունների և գործարար վարվելակերպի վերահսկողության վարչություն</t>
  </si>
  <si>
    <t>13.04 Ռիսկերի վերլուծության վարչություն</t>
  </si>
  <si>
    <t>13.05 Ֆինանսական կազմակերպությունների վերակառուցման ծառայություն</t>
  </si>
  <si>
    <t>13.06 Տեղեկատվության հավաքագրման և կարգավորման բաժին</t>
  </si>
  <si>
    <t>14. Համապատասխանության ծառայություն</t>
  </si>
  <si>
    <t>15. Իրավաբանական վարչություն</t>
  </si>
  <si>
    <t>15.01 Իրավական խորհրդատվության և զարգացման բաժին</t>
  </si>
  <si>
    <t>15.02 Ֆինանսական վերահսկողության իրավական սպասարկման բաժին</t>
  </si>
  <si>
    <t>15.03 Իրավական սպասարկման բաժին</t>
  </si>
  <si>
    <t xml:space="preserve">15.04 Իրավական բարեփոխումների բաժին </t>
  </si>
  <si>
    <t>16. Ֆինանսական համակարգի կայունության և կարգավորման դեպարտամենտ</t>
  </si>
  <si>
    <t>16.01. Ֆինանսական համակարգի կայունության վարչություն</t>
  </si>
  <si>
    <t>16.02 Ֆինանսական համակարգի կարգավորման վարչություն</t>
  </si>
  <si>
    <t>16.03 Սպառողների զորակցման կենտրոն</t>
  </si>
  <si>
    <t>16.04 Ֆինանսական համակարգի զարգացման կենտրոն</t>
  </si>
  <si>
    <t>18. Կորպորատիվ ծառայությունների տնօրինություն</t>
  </si>
  <si>
    <t>18.01 Գույքի կառավարման վարչություն</t>
  </si>
  <si>
    <t>18.02 Ֆիզիկական անվտանգության ծառայություն</t>
  </si>
  <si>
    <t>18.03 Գործընթացների անընդհատության կառավարման խումբ</t>
  </si>
  <si>
    <t>18.04 Որակի հավաստիացման խումբ</t>
  </si>
  <si>
    <t>23. Ֆինանսական դիտարկումների կենտրոն</t>
  </si>
  <si>
    <t>23.01 Իրավական ապահովման բաժին</t>
  </si>
  <si>
    <t>23.02 Վերլուծությունների բաժին</t>
  </si>
  <si>
    <t>23.03 Տեղեկատվական համակարգերի մշակման և զարգացման բաժին</t>
  </si>
  <si>
    <t>23.04 Միջազգային հարաբերությունների բաժին</t>
  </si>
  <si>
    <t>23.05 Ռազմավարական վերլուծության և վերահսկողության բաժին</t>
  </si>
  <si>
    <t>33. ՏՏ և կիբերանվտանգության տնօրինություն</t>
  </si>
  <si>
    <t>33.01 Տեղեկատվական տեխնոլոգիաների վարչություն</t>
  </si>
  <si>
    <t>33.02 Թվային լուծումների զարգացման վարչություն</t>
  </si>
  <si>
    <t>33.03 Տեղեկատվական և կիբերանվտանգության վարչություն</t>
  </si>
  <si>
    <t>Պատվիրատու ստորաբաժանում</t>
  </si>
  <si>
    <t>Գնման տեսակ</t>
  </si>
  <si>
    <t xml:space="preserve">Ապրանք </t>
  </si>
  <si>
    <t>Աշխատանք</t>
  </si>
  <si>
    <t>Ծառայություն</t>
  </si>
  <si>
    <t xml:space="preserve">Ընթացակարգի եռամսյակ </t>
  </si>
  <si>
    <t>07. Վճարային ծառայությունների և տվյալների կառավարման կենտրոն</t>
  </si>
  <si>
    <t>10. Դիլիջանի ուսումնահետազոտական կենտրոն</t>
  </si>
  <si>
    <t>19. Ռիսկերի կառավարման կենտրոն</t>
  </si>
  <si>
    <t>Փողի ռեզին</t>
  </si>
  <si>
    <t>Գլիցերին</t>
  </si>
  <si>
    <t>Ձեռքերն ախտահանող լուծույթ</t>
  </si>
  <si>
    <t>Լաբորատոր ապակեղեն</t>
  </si>
  <si>
    <t>Պոլիէթիլենային ջերմային նստեցման գլանափաթեթ</t>
  </si>
  <si>
    <t>Քիմիկատ</t>
  </si>
  <si>
    <t>Պոլիէթիլենային ծրար</t>
  </si>
  <si>
    <t>Հնամաշ թղթադրամի փաթեթաթուղթ</t>
  </si>
  <si>
    <t>Միանգամյա օգտագործման կնիք</t>
  </si>
  <si>
    <t>Թղթադրամ հաշվող մեքենա</t>
  </si>
  <si>
    <t>Լաբորատորիայի աշխատանքի համար գործիք</t>
  </si>
  <si>
    <t>Մետաղադրամ հաշվող մեքենա</t>
  </si>
  <si>
    <t>Հուշադրամի հավաստագիր</t>
  </si>
  <si>
    <t>Հուշադրամի բուկլետ</t>
  </si>
  <si>
    <t>Շրջանակ</t>
  </si>
  <si>
    <t>06.02 Արտաքին և հանրային կապերի վարչություն</t>
  </si>
  <si>
    <t>06.02.01 Այցելուների կենտրոն</t>
  </si>
  <si>
    <t>06.02.02 Արտաքին կապերի և արարողակարգի բաժին</t>
  </si>
  <si>
    <t>06.02.03 Միջազգային համագործակցության բաժին</t>
  </si>
  <si>
    <t>06.02.04 Հասարակայնության հետ կապերի ծառայություն</t>
  </si>
  <si>
    <t>Թուղթ</t>
  </si>
  <si>
    <t>Կտորից պայուսակ</t>
  </si>
  <si>
    <t>Էջանշան</t>
  </si>
  <si>
    <t>Մետաղադրամների մաքրում, կոնսերվացում</t>
  </si>
  <si>
    <t>Գրիչ</t>
  </si>
  <si>
    <t>Գիրք</t>
  </si>
  <si>
    <t>Շոկոլադե սալիկների հավաքածու</t>
  </si>
  <si>
    <t>Շոկոլադե սալիկ</t>
  </si>
  <si>
    <t>Կոնֆետ</t>
  </si>
  <si>
    <t>Բուկլետ</t>
  </si>
  <si>
    <t>Ցուցահանդեսի կազմակերպում</t>
  </si>
  <si>
    <t xml:space="preserve">Թղթապանակ </t>
  </si>
  <si>
    <t>Լամինացիայի թաղանթ</t>
  </si>
  <si>
    <t>Կազմարական թուղթ</t>
  </si>
  <si>
    <t>Կազմարական թաղանթ</t>
  </si>
  <si>
    <t xml:space="preserve">Այցեքարտի թուղթ </t>
  </si>
  <si>
    <t>Վատման</t>
  </si>
  <si>
    <t>Անձեռոցիկ</t>
  </si>
  <si>
    <t>Ջերմոսոսինձի սարք</t>
  </si>
  <si>
    <t xml:space="preserve">Կազմարարական սարք </t>
  </si>
  <si>
    <t>Դիզայն, ինֆոգրաֆիկա, էջադրում, շարվածք</t>
  </si>
  <si>
    <t>Լրատվամիջոցների մոնիտորինգ</t>
  </si>
  <si>
    <t>Ուղիղ եթերի ապահովում</t>
  </si>
  <si>
    <t>Վիճակագրական հարցումներ</t>
  </si>
  <si>
    <t>Թերթերում հրապարակումներ</t>
  </si>
  <si>
    <t>Պարբերական</t>
  </si>
  <si>
    <t>Գույքի գնահատման, գույքային իրավունքների բացահայտման/պարզաբանման ծառայություն</t>
  </si>
  <si>
    <t>Արտահագուստ</t>
  </si>
  <si>
    <t>Անվտանգության ապահովման ծառայություն</t>
  </si>
  <si>
    <t>Իրավաբանական խորհրդատվություն</t>
  </si>
  <si>
    <t>Բաժանորդագրություն</t>
  </si>
  <si>
    <t>Կանոնակարգերի ազդեցության գնահատման ծառայություն</t>
  </si>
  <si>
    <t>Գլխի լապտեր</t>
  </si>
  <si>
    <t>Սաղավարտ</t>
  </si>
  <si>
    <t>Երկարացման լար</t>
  </si>
  <si>
    <t>Կարապիկ</t>
  </si>
  <si>
    <t>Ձեռքի բարձրախոս</t>
  </si>
  <si>
    <t>կոմպլեկտ</t>
  </si>
  <si>
    <t>Ձեռնոց</t>
  </si>
  <si>
    <t>Ցանցային բաժանարար</t>
  </si>
  <si>
    <t xml:space="preserve">Հիշողության սալիկ </t>
  </si>
  <si>
    <t>Սերվեր</t>
  </si>
  <si>
    <t>Մոնիտոր</t>
  </si>
  <si>
    <t>Համակարգիչ</t>
  </si>
  <si>
    <t>VR ակնոց</t>
  </si>
  <si>
    <t>Դարակաշար</t>
  </si>
  <si>
    <t>Դյուրակիր համակարգիչ</t>
  </si>
  <si>
    <t>Արբանյակային ալեհավաք</t>
  </si>
  <si>
    <t>Ցանցային բազմաֆունկցիոնալ սարքավորում</t>
  </si>
  <si>
    <t>Դահլիճի ձայնային (ակուստիկ) միջավայրի կարգաբերման աշխատանք</t>
  </si>
  <si>
    <t>Տեղեկատվական անվտանգության ծրագրերի սպասարկում</t>
  </si>
  <si>
    <t>Մալուխ</t>
  </si>
  <si>
    <t>Տոպրակ</t>
  </si>
  <si>
    <t>Թղթադրամ մշակող համակարգի փաթեթաթուղթ</t>
  </si>
  <si>
    <t>Վրադիր, փաթեթաթուղթ, պիտակ</t>
  </si>
  <si>
    <t>Թղթապանակ, թել</t>
  </si>
  <si>
    <t>Դեղորայք</t>
  </si>
  <si>
    <t>Այլ հիմնական միջոցների սպասարկում, շահագործում և վերանորոգում</t>
  </si>
  <si>
    <t>Բենզին</t>
  </si>
  <si>
    <t>Շամպուն</t>
  </si>
  <si>
    <t>Գել</t>
  </si>
  <si>
    <t>Գրատախտակ</t>
  </si>
  <si>
    <t>Կախիչ</t>
  </si>
  <si>
    <t>Բժշկական տափչան</t>
  </si>
  <si>
    <t>Հեռուստացույց</t>
  </si>
  <si>
    <t>Մուրճ</t>
  </si>
  <si>
    <t>Մետաղ կտրող սարք</t>
  </si>
  <si>
    <t>Մխոցային ամբարձիչ</t>
  </si>
  <si>
    <t>Փոշեկուլ</t>
  </si>
  <si>
    <t>Սառնարան</t>
  </si>
  <si>
    <t>Միկրոալիքային վառարան</t>
  </si>
  <si>
    <t>Գեներատոր</t>
  </si>
  <si>
    <t>Ջրատաքացուցիչ</t>
  </si>
  <si>
    <t xml:space="preserve">Աստիճան </t>
  </si>
  <si>
    <t>Սայլակ</t>
  </si>
  <si>
    <t>Տրակտորների վերանորոգման ծառայություն</t>
  </si>
  <si>
    <t>Խմբագրման ծառայություն</t>
  </si>
  <si>
    <t xml:space="preserve">Էլեկտրոմեխանիկական փական
</t>
  </si>
  <si>
    <t xml:space="preserve">Էլեկտրոմագնիսական փական
 </t>
  </si>
  <si>
    <t>Արգելիչ սյուն սպասարկման և նորոգման ծառայություն</t>
  </si>
  <si>
    <t>Արգելափակիչի սպասարկման և նորոգման ծառայություն</t>
  </si>
  <si>
    <t>Ինկասացիոն զրահապատ շլյուզի սպասարկման և նորոգման ծառայություն</t>
  </si>
  <si>
    <t>Հրդեհի ահազանգման համակարգի օգտագործման ծառայություն</t>
  </si>
  <si>
    <t>Իրերի զննման համակարգերի սպասարկման և վերանորոգման ծառայություն</t>
  </si>
  <si>
    <t>Պլաստիկ անցագիր</t>
  </si>
  <si>
    <t>Լարանցման աշխատանք, տեսախցիկների տեղադրման և կարգաբերման ծառայություն</t>
  </si>
  <si>
    <t>Լար, մալուխ</t>
  </si>
  <si>
    <t>Լարման սնուցման հաղորդալար</t>
  </si>
  <si>
    <t>Աէրոզոլ</t>
  </si>
  <si>
    <t>Օպտիկական կապակցող լար</t>
  </si>
  <si>
    <t>Տեսախցիկների կոնվերտոր</t>
  </si>
  <si>
    <t>Շարժման տվիչ</t>
  </si>
  <si>
    <t>Տեխնիկական անվտանգության ծառայություն</t>
  </si>
  <si>
    <t>Տեսախցիկ ներքին</t>
  </si>
  <si>
    <t>Հրդեհային տվիչ</t>
  </si>
  <si>
    <t>Տեսագրող սարք</t>
  </si>
  <si>
    <t>Բիոմետրիկ նույնականացման սարք</t>
  </si>
  <si>
    <t xml:space="preserve">Ուժեղացուցիչ
</t>
  </si>
  <si>
    <t>Տեսախցիկ</t>
  </si>
  <si>
    <t>Ուղեփակոց</t>
  </si>
  <si>
    <t>Էջանշան և նոթատետր</t>
  </si>
  <si>
    <t>Գազասպառիչ համակարգերի ծխաօդատար ուղիների զննման և տեխնիկական սպասարկման ծառայություն</t>
  </si>
  <si>
    <t>Գնահատման, փորձաքննության և չափագրման այլ ծառայություն</t>
  </si>
  <si>
    <t>Շենքերի, շինությունների ընթացիկ նորոգման աշխատանք</t>
  </si>
  <si>
    <t>Ապրանք</t>
  </si>
  <si>
    <t>Գեներատորների վերանորոգման և պահպանման ծառայություն</t>
  </si>
  <si>
    <t>Կահույքի նորոգման և պահպանման ծառայություն</t>
  </si>
  <si>
    <t>Էլեկտրամատակարարման  համակարգի վերանորոգման, սպասարկման և պահպանման ծառայություն</t>
  </si>
  <si>
    <t>Էլեկտրական սարքերի, սարքավորումների վերանորոգման, սպասարկման և պահպանման ծառայություն</t>
  </si>
  <si>
    <t>Ջրամատակարարման սպասարկման, պահպանման և վերանորոգման ծառայություն</t>
  </si>
  <si>
    <t>Սառնարանային սարքերի վերանորոգման և պահպանման ծառայություն</t>
  </si>
  <si>
    <t>Հեռուստացույցների վերանորոգման և պահպանման ծառայություն</t>
  </si>
  <si>
    <t>Վերելակների սպասարկման և պահպանման ծառայություն</t>
  </si>
  <si>
    <t>Ամբարձիչների նորոգում</t>
  </si>
  <si>
    <t>Դիզել</t>
  </si>
  <si>
    <t>Ջրամատակարարում և ջրահեռացում</t>
  </si>
  <si>
    <t>Ջրի դիսպենսերների վարձակալություն</t>
  </si>
  <si>
    <t>Կեղտաջրերի հեռացման ծառայություն</t>
  </si>
  <si>
    <t>Գազամատակարարում</t>
  </si>
  <si>
    <t>Գազատար խողովակների և գազօգտագործող սարքավորումների տեխնիկական սպասարկում և կարգաբերում</t>
  </si>
  <si>
    <t>Մաքրման ծառայություն</t>
  </si>
  <si>
    <t>Շենք-շինությունների, ներառյալ համակարգերի սպասարկման ծառայություն</t>
  </si>
  <si>
    <t>Լողավազանի ծածկոցի վերանորոգում</t>
  </si>
  <si>
    <t>Լողավազանի սպասարկման ծառայություն</t>
  </si>
  <si>
    <t>Շենքի վարձակալություն</t>
  </si>
  <si>
    <t>Ավտոտնտեսության տարածքի վարձակալություն</t>
  </si>
  <si>
    <t>Ավտոտրանսպորտի վարձակալություն</t>
  </si>
  <si>
    <t>Հողի վարձակալություն</t>
  </si>
  <si>
    <t>Տրանսպորտային միջոցների տեխնիկական սպասարկում</t>
  </si>
  <si>
    <t>Թղթե սրբիչ</t>
  </si>
  <si>
    <t>Թղթե բաժակ</t>
  </si>
  <si>
    <t>Վերելակի հորանի վերակառուցում</t>
  </si>
  <si>
    <t>Չիլլեր</t>
  </si>
  <si>
    <t>Մաքրման կայանի տեղադրում</t>
  </si>
  <si>
    <t>Ինտերնետ կապի ծառայություն</t>
  </si>
  <si>
    <t>Անդամավճար</t>
  </si>
  <si>
    <t>Կայքի սպասարկման ծառայություն</t>
  </si>
  <si>
    <t>Գրադարանային ծրագրի սպասարկման ծառայություն</t>
  </si>
  <si>
    <t>Տեղեկատվական կառավարման համակարգի սպասարկման ծառայություն</t>
  </si>
  <si>
    <t>Գրադարանային ծրագրի զարգացման ծառայություն</t>
  </si>
  <si>
    <t>Տեղեկատվական կառավարման համակարգի զարգացման ծառայություն</t>
  </si>
  <si>
    <t>Կայքում այլ չնախատեսված ծառայություններ</t>
  </si>
  <si>
    <t>Մալուխների փռման աշխատանք</t>
  </si>
  <si>
    <t>Ծրագրային համակարգեր և փաթեթներ</t>
  </si>
  <si>
    <t>Սերվերային և տվյալների պահպանման համալիրների ուղեկցման ծառայություն</t>
  </si>
  <si>
    <t>Թղթապանակների պահպանության համար տուփ</t>
  </si>
  <si>
    <t>ԲՄ</t>
  </si>
  <si>
    <t>ՓՄ</t>
  </si>
  <si>
    <t>ԳՀ</t>
  </si>
  <si>
    <t>2Փ ԲՄ</t>
  </si>
  <si>
    <t>2Փ ՓՄ</t>
  </si>
  <si>
    <t>ՀՄ</t>
  </si>
  <si>
    <t>ՄԱ</t>
  </si>
  <si>
    <t>ԷԱ</t>
  </si>
  <si>
    <t>I</t>
  </si>
  <si>
    <t>II</t>
  </si>
  <si>
    <t>III</t>
  </si>
  <si>
    <t>IV</t>
  </si>
  <si>
    <t>Փոշեկուլի տոպրակ</t>
  </si>
  <si>
    <t>Ստուգաչափման ծառայություն</t>
  </si>
  <si>
    <t>Բուկլետներ, բացիկներ, բաններներ, ռոլափեր, ամսագրեր, այլ բնույթի տպագրական նյութեր</t>
  </si>
  <si>
    <t>Գնման ընթացակարգ</t>
  </si>
  <si>
    <t>Հավելված 1</t>
  </si>
  <si>
    <t>Պոլիէթիլենային տոպրակ</t>
  </si>
  <si>
    <t>Թղթե տոպրակ</t>
  </si>
  <si>
    <t>Թղթադրամի վրադիր</t>
  </si>
  <si>
    <t>Մետաղադրամի գլանափաթեթաթուղթ</t>
  </si>
  <si>
    <t>Մետաղադրամի պարկի պիտակ</t>
  </si>
  <si>
    <t>Բրոշյուր</t>
  </si>
  <si>
    <t>Արտոնագիր</t>
  </si>
  <si>
    <t>Այցեքարտի թուղթ</t>
  </si>
  <si>
    <t>Զսպանակ</t>
  </si>
  <si>
    <t>Թղթապանակ</t>
  </si>
  <si>
    <t>Թել</t>
  </si>
  <si>
    <t>Ծրար</t>
  </si>
  <si>
    <t>Պարբերականի բաժանորդագրություն</t>
  </si>
  <si>
    <t>Բաններ</t>
  </si>
  <si>
    <t xml:space="preserve">Բաններ  </t>
  </si>
  <si>
    <t>Նոթատետր</t>
  </si>
  <si>
    <t xml:space="preserve">Բրոշյուր-տետրակ </t>
  </si>
  <si>
    <t>Թարգմանչական ծառայություն</t>
  </si>
  <si>
    <t>Տպագրություն</t>
  </si>
  <si>
    <t>Խորհրդատվության ծառայություն</t>
  </si>
  <si>
    <t>Պայմանագրերի թվայնացման ծառայություն</t>
  </si>
  <si>
    <t>Անդամակցություն</t>
  </si>
  <si>
    <t>Արդիականացման ծառայություն</t>
  </si>
  <si>
    <t>Կայքերի սպասարկման ծառայություն</t>
  </si>
  <si>
    <t>hosting-ի ծառայություն</t>
  </si>
  <si>
    <t>Հոդվածների խմբագրման ծառայություն</t>
  </si>
  <si>
    <t>Հոդվածների մշակման և հրապարակման ծառայություն</t>
  </si>
  <si>
    <t>Միջոցառման կազմակերպում</t>
  </si>
  <si>
    <t>Հոլովակների նկարահանման ծառայություն</t>
  </si>
  <si>
    <t>Վարքագծային հետազոտության ծառայություն</t>
  </si>
  <si>
    <t>Ուսուցման ծրագրի կազմակերպում</t>
  </si>
  <si>
    <t>Վերլուծական եւ հետազոտական ծառայություն</t>
  </si>
  <si>
    <t>Շենքերի և շինությունների տեխնիկական վիճակի հետազննության և անձնագրավորման ծառայություն</t>
  </si>
  <si>
    <t>Տեխնիկական անվտանգության փորձաքննության ծառայություն</t>
  </si>
  <si>
    <t>Մետաղյա պահարանների նորոգման և պահպանման ծառայություն</t>
  </si>
  <si>
    <t>Խողովակների և սարքերի հակակոռոզիոն համակարգ</t>
  </si>
  <si>
    <t>Կաթսայատան, ջեռուցման եւ հովացման համակարգերի (ներառյալ օդորակիչների) սպասարկման, պահպանման և վերանորոգման ծառայություն</t>
  </si>
  <si>
    <t>էլեկտրաէներգիայի մատակարարում</t>
  </si>
  <si>
    <t>Խմելու ջուր</t>
  </si>
  <si>
    <t>Ախտահանման, մակաբույծների ոչնչացման և առնետների դեմ պայքարի ծառայություն</t>
  </si>
  <si>
    <t>Ավտոմեքենաների տեխնիկական ստուգման ծառայություն</t>
  </si>
  <si>
    <t>Զուգարանի թուղթ</t>
  </si>
  <si>
    <t>Օճառ</t>
  </si>
  <si>
    <t>Արևային ֆոտովոլտային կայանի տեղադրում</t>
  </si>
  <si>
    <t>Արևային ֆոտովոլտային կայանի և ջերմային պոմպերի տեղադրում</t>
  </si>
  <si>
    <t>Էլեկտրասնուցման ենթակայանների արդիականացում</t>
  </si>
  <si>
    <t>Ֆանկոյլ</t>
  </si>
  <si>
    <t xml:space="preserve">Ամբարձիչ </t>
  </si>
  <si>
    <t>Ամբարձիչ</t>
  </si>
  <si>
    <t>Ոստիկանության պահպանության ծառայություն</t>
  </si>
  <si>
    <t>Անվտանգությունն ապահովման ծառայություն</t>
  </si>
  <si>
    <t>Հրդեհաշիջման համակարգի սպասարկման ծառայություն</t>
  </si>
  <si>
    <t>Օպտիկական մոդուլ</t>
  </si>
  <si>
    <t>Անխափան սնուցման սարք</t>
  </si>
  <si>
    <t>Սնուցման սարք</t>
  </si>
  <si>
    <t>Ծրագրային ապահովման ուղեկցում</t>
  </si>
  <si>
    <t>Կոշտ սկավառակ</t>
  </si>
  <si>
    <t>Տպող սարք</t>
  </si>
  <si>
    <t>Համակարգ</t>
  </si>
  <si>
    <t>Համակարգի տարեկան ուղեկցում</t>
  </si>
  <si>
    <t xml:space="preserve">Հիշողության սկավառակ </t>
  </si>
  <si>
    <t xml:space="preserve">Համակարգի տեխնիկական և երաշխիքային սպասարկում </t>
  </si>
  <si>
    <t>Պատճենող սարք</t>
  </si>
  <si>
    <t xml:space="preserve">Սերվեր </t>
  </si>
  <si>
    <t>Արտոնագիր և գործարանային ուղեկցման ծառայություն</t>
  </si>
  <si>
    <t>Համակարգի գործարանային ուղեկցման ծառայություն</t>
  </si>
  <si>
    <t>Գործարանային ուղեկցման ծառայություն</t>
  </si>
  <si>
    <t>Արբանյակային համացանցի կապի ծառայություն</t>
  </si>
  <si>
    <t>Վեբ հոսթինգի ծառայություն</t>
  </si>
  <si>
    <t>Դոմեյն անվանման ծառայություն</t>
  </si>
  <si>
    <t xml:space="preserve">Դոմեյն անվանման ծառայություն </t>
  </si>
  <si>
    <t>Կայքի կոնտենտի թարմացման, լրամշակման և մուտքագրման ծառայություն</t>
  </si>
  <si>
    <t>Կայքի փակման, միգրացիայի և հարակից այլ ծառայություններ</t>
  </si>
  <si>
    <t>Հարթակի ստեղծման և տեղադրման ծառայություն</t>
  </si>
  <si>
    <t>Բաժանորդագրության և ծրագրի սպասարկման ծառայություն</t>
  </si>
  <si>
    <t>Համակարգի սպասարկման ծառայություն</t>
  </si>
  <si>
    <t>Բաժանորդագրության և սպասարկման ծառայություն</t>
  </si>
  <si>
    <t>Համակարգի ներդրման ծառայություն</t>
  </si>
  <si>
    <t>Կայքի արտաքին դիզայնի, տվյալների շտեմարանների ինտեգրման, կայքի ժամանակավոր սպասարկման և զարգացման ծառայություններ</t>
  </si>
  <si>
    <t>Կայքի SEO ծառայության զարգացման ծառայություն</t>
  </si>
  <si>
    <t>Վեբ անալիտիկայի գործիք</t>
  </si>
  <si>
    <t>Համակարգի ֆունկցիոնալ փոփոխությունների իրականացման ծառայություն</t>
  </si>
  <si>
    <t>Համակարգի ինտեգրման ծառայություն</t>
  </si>
  <si>
    <t>Մոդուլի ֆունկցիոնալության ապահովման ծառայություն</t>
  </si>
  <si>
    <t>Մալուխ և վարդակ</t>
  </si>
  <si>
    <t>Միացման լար</t>
  </si>
  <si>
    <t>Ստանդարտի գնահատման ծառայություն</t>
  </si>
  <si>
    <t>Համալիրի ուղեկցման ծառայություն</t>
  </si>
  <si>
    <t>Ուղեկցման ծառայություն</t>
  </si>
  <si>
    <t>Առցանց ծրագրային հավելումների և հնարավորությունների տրամադրման ծառայություն</t>
  </si>
  <si>
    <t>Հարթակում գրանցման ծառայություն</t>
  </si>
  <si>
    <t>Հարթակի փաթեթ</t>
  </si>
  <si>
    <t>Տեխնիկայի վերանորոգման ծառայություն</t>
  </si>
  <si>
    <t>Սարքերի սպասարկման ծառայություն</t>
  </si>
  <si>
    <t>Տարեկան ուղեկցում և արտոնագիր</t>
  </si>
  <si>
    <t>Սպասարկման և ուղեկցման արտոնագիր</t>
  </si>
  <si>
    <t>Ուղեկցում և արտոնագիր</t>
  </si>
  <si>
    <t>Համակարգ և սպասարկման արտոնագիր</t>
  </si>
  <si>
    <t>Ծրագրային աջակցման ծառայություն</t>
  </si>
  <si>
    <t>Բաժանորդագրություն և  սպասարկման արտոնագիր</t>
  </si>
  <si>
    <t>Հավաստագիր</t>
  </si>
  <si>
    <t>Ստանդարտի վերահավաստագրում</t>
  </si>
  <si>
    <t>Համակարգի աուդիտ</t>
  </si>
  <si>
    <t>Անլար մկնիկ</t>
  </si>
  <si>
    <t xml:space="preserve">Հիշողության կրիչ </t>
  </si>
  <si>
    <t>Բաժակ</t>
  </si>
  <si>
    <t>Գրանցամատյան</t>
  </si>
  <si>
    <t>Էքսկուրսիայի կազմակերպման ծառայություն</t>
  </si>
  <si>
    <t>Պարբերականների տպագրություն</t>
  </si>
  <si>
    <t>Ներկայացուցչական ապրանքներ</t>
  </si>
  <si>
    <t>Ավտոմատացման համակարգ</t>
  </si>
  <si>
    <t>Համակարգի որակի ապահովման խորհրդատվական ծառայություն</t>
  </si>
  <si>
    <t>Համակարգի տեղեկատվական անվտանգության խորհրդատվական ծառայություն</t>
  </si>
  <si>
    <t>Համակարգի ինտեգրման խորհրդատվական ծառայություն</t>
  </si>
  <si>
    <t>ՏՏ և ԿԱ ոլորտում աուդիտորական Խորհրդատվական ծառայություն</t>
  </si>
  <si>
    <t>Համակարգի ներդրման ՏՏ նախագծի ղեկավարի խորհրդատվական ծառայություն</t>
  </si>
  <si>
    <t>Համակարգի ներդրման  խորհրդատվական ծառայություն</t>
  </si>
  <si>
    <t>Համակարգի ներդրման Բիզնես վերլուծաբանի  խորհրդատվական ծառայություն</t>
  </si>
  <si>
    <t>Համակարգի ներդրման խորհրդատվական ծառայություն</t>
  </si>
  <si>
    <t>Անշարժ գույքի ապահովագրման ծառայություն</t>
  </si>
  <si>
    <t>Շենքերի տեխնիկական սպասարկման ծառայություն</t>
  </si>
  <si>
    <t>Շարժական գույքի գնահատման ծառայություն</t>
  </si>
  <si>
    <t>Փրկարարական ծառայություն</t>
  </si>
  <si>
    <t>Գույքի ապահովագրման ծառայություն</t>
  </si>
  <si>
    <t>Շարժական գույքի ապահովագրման ծառայություն</t>
  </si>
  <si>
    <t>Գրասենյակային կահույք</t>
  </si>
  <si>
    <t>Գործիքներ</t>
  </si>
  <si>
    <t>Ծրագրային համակարգ</t>
  </si>
  <si>
    <t>Ցանցային սարքավորում</t>
  </si>
  <si>
    <t>Գիդերի համակարգի անիմացիայի ծառայություն</t>
  </si>
  <si>
    <t>Լոկալ ցանցի սպասարկման ծառայություն</t>
  </si>
  <si>
    <t>Համակարգիչների և սերվերային համալիրների վերանորոգման և արդիականացման ծառայություն</t>
  </si>
  <si>
    <t>ՏՏ ծառայություն</t>
  </si>
  <si>
    <t>ՏՏ համակարգերի Տեխնիկական աջակցման ծառայություն</t>
  </si>
  <si>
    <t>Շինարարական նյութ և շինարարության օժանդակ նյութ ու արտադրանք</t>
  </si>
  <si>
    <t>Դեկորատիվ բույս</t>
  </si>
  <si>
    <t>Բույսերի աճի կարգավորիչ</t>
  </si>
  <si>
    <t>Մարտկոց</t>
  </si>
  <si>
    <t>Գեներատորների վերանորոգման և պահպանման համար անհրաժեշտ նյութ և ապրանք</t>
  </si>
  <si>
    <t>Էլեկտրականության բաշխման և վերահսկման սարքավորում, ապրանք և նյութ</t>
  </si>
  <si>
    <t>Կահույքի նորոգման և պահպանման համար անհրաժեշտ ապրանք և պարագա</t>
  </si>
  <si>
    <t>Ջրի պոմպ</t>
  </si>
  <si>
    <t>Ջրամատակարարման համակարգի սարքավորում, ապրանք և նյութ</t>
  </si>
  <si>
    <t>Վերելակների մասեր</t>
  </si>
  <si>
    <t>Տրակտորների պարագաներ՝ յուղ, անտիֆրիզ, տաուտ, զտիչ և այլն</t>
  </si>
  <si>
    <t>Լողավազանի սպասարկման համար անհրաժեշտ ապրանք</t>
  </si>
  <si>
    <t>Շերտավարագույր</t>
  </si>
  <si>
    <t xml:space="preserve"> Լամպ և լուսատու</t>
  </si>
  <si>
    <t>Մաքրող և լվացող միջոց, պարագա</t>
  </si>
  <si>
    <t>Տնտեսական գործիք</t>
  </si>
  <si>
    <t>Պահեստամասեր</t>
  </si>
  <si>
    <t xml:space="preserve">Անվտանգության սարքավորումների փոխարինման կամ վերանորոգման հետ կապված այլ ապրանքներ
</t>
  </si>
  <si>
    <t>Արտահագուստ և ձեռնոցներ</t>
  </si>
  <si>
    <t>Մարզասարք, Technogym</t>
  </si>
  <si>
    <t>.</t>
  </si>
  <si>
    <t>72000000  ՏՏ ծառայություններ, խորհրդատվություն, ծրագրային փաթեթների մշակում, համացանց և օժանդակություն</t>
  </si>
  <si>
    <t>Կաթսայատան, ջեռուցման և հովացման համակարգերի սարքավորում, ապրանք և նյութ</t>
  </si>
  <si>
    <t>Կաթսայատան,  ջեռուցման և հովացման համակարգերի սպասարկման, պահպանման և վերանորոգման ծառայություն</t>
  </si>
  <si>
    <t>Կաթսայատան,  ջեռուցման և հովացման համակարգերի սարքավորում, ապրանք և նյութ</t>
  </si>
  <si>
    <t>Ցանցային փոխակերպիչ</t>
  </si>
  <si>
    <t>Ստանդարտի ներդրման ծառայություն</t>
  </si>
  <si>
    <t>Կրաֆտե տոպրակ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</si>
</sst>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6" formatCode="_-* #,##0.0\ _ _-;\-* #,##0.0\ _ _-;_-* &quot;-&quot;??\ _ 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sz val="11"/>
      <color rgb="FF000000"/>
      <name val="GHEA Grapalat"/>
      <family val="3"/>
    </font>
    <font>
      <sz val="12"/>
      <color theme="1"/>
      <name val="GHEA Grapalat"/>
      <family val="3"/>
    </font>
    <font>
      <sz val="12"/>
      <color rgb="FF000000"/>
      <name val="GHEA Grapalat"/>
      <family val="3"/>
    </font>
    <font>
      <b/>
      <sz val="10"/>
      <color theme="1"/>
      <name val="GHEA Grapalat"/>
      <family val="2"/>
    </font>
    <font>
      <sz val="10"/>
      <name val="GHEA Grapalat"/>
      <family val="2"/>
    </font>
    <font>
      <sz val="10"/>
      <color theme="1"/>
      <name val="GHEA Grapalat"/>
      <family val="2"/>
    </font>
    <font>
      <sz val="8"/>
      <name val="Calibri"/>
      <family val="2"/>
      <scheme val="minor"/>
    </font>
    <font>
      <b/>
      <sz val="18"/>
      <color indexed="8"/>
      <name val="GHEA Grapalat"/>
      <family val="3"/>
    </font>
    <font>
      <b/>
      <sz val="11"/>
      <color theme="1"/>
      <name val="GHEA Grapalat"/>
      <family val="3"/>
    </font>
    <font>
      <sz val="11"/>
      <name val="Calibri"/>
      <family val="2"/>
      <scheme val="minor"/>
    </font>
    <font>
      <sz val="11"/>
      <color theme="1"/>
      <name val="GHEA Grapalat"/>
      <family val="3"/>
    </font>
    <font>
      <sz val="11"/>
      <name val="GHEA Grapalat"/>
      <family val="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GHEA Grapalat"/>
      <family val="2"/>
    </font>
    <font>
      <b/>
      <sz val="14"/>
      <color theme="1"/>
      <name val="GHEA Grapalat"/>
      <family val="3"/>
    </font>
    <font>
      <b/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b/>
      <sz val="11"/>
      <color theme="1"/>
      <name val="GHEA Grapalat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6" fillId="0" borderId="0">
      <alignment horizontal="left" vertical="center" wrapText="1" indent="1"/>
    </xf>
    <xf numFmtId="0" fontId="21" fillId="0" borderId="0"/>
    <xf numFmtId="43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103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0" fillId="0" borderId="8" xfId="0" applyFill="1" applyBorder="1" applyAlignment="1">
      <alignment horizontal="left"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164" fontId="5" fillId="0" borderId="6" xfId="1" applyNumberFormat="1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/>
    </xf>
    <xf numFmtId="0" fontId="17" fillId="0" borderId="6" xfId="0" applyFont="1" applyBorder="1" applyAlignment="1">
      <alignment horizontal="center" vertical="center" wrapText="1"/>
    </xf>
    <xf numFmtId="164" fontId="17" fillId="0" borderId="6" xfId="1" applyNumberFormat="1" applyFont="1" applyBorder="1" applyAlignment="1">
      <alignment vertical="center" wrapText="1"/>
    </xf>
    <xf numFmtId="164" fontId="18" fillId="0" borderId="6" xfId="1" applyNumberFormat="1" applyFont="1" applyFill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7" fillId="0" borderId="6" xfId="0" applyFont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164" fontId="17" fillId="0" borderId="6" xfId="1" applyNumberFormat="1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vertical="center" wrapText="1"/>
    </xf>
    <xf numFmtId="3" fontId="6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3" borderId="6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3" fillId="3" borderId="0" xfId="0" applyFont="1" applyFill="1" applyAlignment="1">
      <alignment vertical="center" wrapText="1"/>
    </xf>
    <xf numFmtId="164" fontId="5" fillId="0" borderId="5" xfId="1" applyNumberFormat="1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5" fillId="3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164" fontId="17" fillId="0" borderId="6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vertical="center" wrapText="1"/>
    </xf>
    <xf numFmtId="164" fontId="18" fillId="4" borderId="13" xfId="1" applyNumberFormat="1" applyFont="1" applyFill="1" applyBorder="1" applyAlignment="1">
      <alignment vertical="center" wrapText="1"/>
    </xf>
    <xf numFmtId="164" fontId="18" fillId="0" borderId="13" xfId="1" applyNumberFormat="1" applyFont="1" applyFill="1" applyBorder="1" applyAlignment="1">
      <alignment vertical="center" wrapText="1"/>
    </xf>
    <xf numFmtId="164" fontId="5" fillId="0" borderId="6" xfId="1" applyNumberFormat="1" applyFont="1" applyFill="1" applyBorder="1" applyAlignment="1">
      <alignment horizontal="left" vertical="center" wrapText="1"/>
    </xf>
    <xf numFmtId="164" fontId="5" fillId="0" borderId="6" xfId="6" applyNumberFormat="1" applyFont="1" applyFill="1" applyBorder="1" applyAlignment="1">
      <alignment vertical="center" wrapText="1"/>
    </xf>
    <xf numFmtId="0" fontId="3" fillId="0" borderId="7" xfId="1" applyNumberFormat="1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166" fontId="3" fillId="0" borderId="7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164" fontId="28" fillId="0" borderId="1" xfId="1" applyNumberFormat="1" applyFont="1" applyBorder="1" applyAlignment="1">
      <alignment vertical="center" wrapText="1"/>
    </xf>
    <xf numFmtId="164" fontId="28" fillId="0" borderId="2" xfId="1" applyNumberFormat="1" applyFont="1" applyBorder="1" applyAlignment="1">
      <alignment vertical="center" wrapText="1"/>
    </xf>
    <xf numFmtId="0" fontId="28" fillId="0" borderId="6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28" fillId="0" borderId="6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4" fillId="2" borderId="10" xfId="2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 wrapText="1"/>
    </xf>
    <xf numFmtId="0" fontId="14" fillId="2" borderId="12" xfId="2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</cellXfs>
  <cellStyles count="8">
    <cellStyle name="Comma" xfId="1" builtinId="3"/>
    <cellStyle name="Comma 2" xfId="7" xr:uid="{2D7BA977-5B33-490B-932A-7E18BB9A6ACD}"/>
    <cellStyle name="Comma 3" xfId="5" xr:uid="{87C32E95-FD38-44F8-924D-44DABF2C5F99}"/>
    <cellStyle name="Currency" xfId="6" builtinId="4"/>
    <cellStyle name="Normal" xfId="0" builtinId="0"/>
    <cellStyle name="Normal 10" xfId="4" xr:uid="{E6CA2D44-EFB8-49C9-92C0-C762709E4C15}"/>
    <cellStyle name="Normal 2" xfId="2" xr:uid="{00000000-0005-0000-0000-000002000000}"/>
    <cellStyle name="Normal 3" xfId="3" xr:uid="{52236F20-2D50-4DDC-B08D-CD0B4338AF23}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HEA Grapalat"/>
        <family val="3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family val="3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460</xdr:row>
      <xdr:rowOff>0</xdr:rowOff>
    </xdr:from>
    <xdr:ext cx="285750" cy="16222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16B30D-00DF-4120-879E-870D042E884A}"/>
            </a:ext>
          </a:extLst>
        </xdr:cNvPr>
        <xdr:cNvSpPr txBox="1"/>
      </xdr:nvSpPr>
      <xdr:spPr>
        <a:xfrm>
          <a:off x="9194801" y="729170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460</xdr:row>
      <xdr:rowOff>0</xdr:rowOff>
    </xdr:from>
    <xdr:ext cx="285750" cy="16536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EACB6EE-AF4A-4626-93F6-A6981BED89BA}"/>
            </a:ext>
          </a:extLst>
        </xdr:cNvPr>
        <xdr:cNvSpPr txBox="1"/>
      </xdr:nvSpPr>
      <xdr:spPr>
        <a:xfrm>
          <a:off x="9194801" y="7291705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460</xdr:row>
      <xdr:rowOff>0</xdr:rowOff>
    </xdr:from>
    <xdr:ext cx="285750" cy="16222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7009CC1-0ED2-42B1-8772-CCCB00703DBE}"/>
            </a:ext>
          </a:extLst>
        </xdr:cNvPr>
        <xdr:cNvSpPr txBox="1"/>
      </xdr:nvSpPr>
      <xdr:spPr>
        <a:xfrm>
          <a:off x="9194801" y="7153275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236</xdr:row>
      <xdr:rowOff>0</xdr:rowOff>
    </xdr:from>
    <xdr:ext cx="285750" cy="162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DBA987A-7E1E-47AC-8C71-4163BCC35CD2}"/>
            </a:ext>
          </a:extLst>
        </xdr:cNvPr>
        <xdr:cNvSpPr txBox="1"/>
      </xdr:nvSpPr>
      <xdr:spPr>
        <a:xfrm>
          <a:off x="16490951" y="175006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236</xdr:row>
      <xdr:rowOff>0</xdr:rowOff>
    </xdr:from>
    <xdr:ext cx="285750" cy="16536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A9D5A8C-38DD-48C1-AAEB-760BEC73B01E}"/>
            </a:ext>
          </a:extLst>
        </xdr:cNvPr>
        <xdr:cNvSpPr txBox="1"/>
      </xdr:nvSpPr>
      <xdr:spPr>
        <a:xfrm>
          <a:off x="16490951" y="17500600"/>
          <a:ext cx="285750" cy="1653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236</xdr:row>
      <xdr:rowOff>0</xdr:rowOff>
    </xdr:from>
    <xdr:ext cx="285750" cy="162224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6D6090E-FFD3-443E-8329-D9D186BE7676}"/>
            </a:ext>
          </a:extLst>
        </xdr:cNvPr>
        <xdr:cNvSpPr txBox="1"/>
      </xdr:nvSpPr>
      <xdr:spPr>
        <a:xfrm>
          <a:off x="16490951" y="17500600"/>
          <a:ext cx="285750" cy="162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3:K781" totalsRowShown="0" headerRowDxfId="12" dataDxfId="11" tableBorderDxfId="10">
  <autoFilter ref="B3:K781" xr:uid="{00000000-0009-0000-0100-000002000000}"/>
  <sortState xmlns:xlrd2="http://schemas.microsoft.com/office/spreadsheetml/2017/richdata2" ref="B4:I5">
    <sortCondition ref="C4:C5"/>
  </sortState>
  <tableColumns count="10">
    <tableColumn id="1" xr3:uid="{00000000-0010-0000-0000-000001000000}" name="№" dataDxfId="9"/>
    <tableColumn id="15" xr3:uid="{00000000-0010-0000-0000-00000F000000}" name="Տնտեսական դասակարգում" dataDxfId="8"/>
    <tableColumn id="7" xr3:uid="{07780A2C-ED94-4F31-B466-15B074513ECD}" name="Գնման տեսակ" dataDxfId="7"/>
    <tableColumn id="3" xr3:uid="{00000000-0010-0000-0000-000003000000}" name="Գնման առարկայի անվանում" dataDxfId="6"/>
    <tableColumn id="10" xr3:uid="{00000000-0010-0000-0000-00000A000000}" name="Չափման միավոր" dataDxfId="5"/>
    <tableColumn id="11" xr3:uid="{00000000-0010-0000-0000-00000B000000}" name="Քանակ" dataDxfId="4"/>
    <tableColumn id="12" xr3:uid="{00000000-0010-0000-0000-00000C000000}" name=" Միավորի գին" dataDxfId="3"/>
    <tableColumn id="13" xr3:uid="{00000000-0010-0000-0000-00000D000000}" name="Ընդամենը գնման գին" dataDxfId="2">
      <calculatedColumnFormula>G4*H4</calculatedColumnFormula>
    </tableColumn>
    <tableColumn id="16" xr3:uid="{A727FB9C-0D28-4709-AAC6-F08E33CF7B8A}" name="Գնման ընթացակարգ" dataDxfId="1"/>
    <tableColumn id="18" xr3:uid="{AA9A5896-0486-42CF-99E2-030EA5F8EE0A}" name="Ընթացակարգի եռամսյակ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782"/>
  <sheetViews>
    <sheetView tabSelected="1" zoomScaleNormal="100" workbookViewId="0">
      <pane xSplit="1" ySplit="3" topLeftCell="B158" activePane="bottomRight" state="frozen"/>
      <selection pane="topRight" activeCell="B1" sqref="B1"/>
      <selection pane="bottomLeft" activeCell="A5" sqref="A5"/>
      <selection pane="bottomRight" activeCell="E163" sqref="E163"/>
    </sheetView>
  </sheetViews>
  <sheetFormatPr defaultColWidth="9.140625" defaultRowHeight="15" outlineLevelRow="1" x14ac:dyDescent="0.25"/>
  <cols>
    <col min="1" max="1" width="8.5703125" style="14" customWidth="1"/>
    <col min="2" max="2" width="15.7109375" style="14" bestFit="1" customWidth="1"/>
    <col min="3" max="3" width="49.42578125" style="14" customWidth="1"/>
    <col min="4" max="4" width="0.140625" style="2" customWidth="1"/>
    <col min="5" max="5" width="32.85546875" style="14" customWidth="1"/>
    <col min="6" max="6" width="15.42578125" style="14" customWidth="1"/>
    <col min="7" max="7" width="12.5703125" style="14" customWidth="1"/>
    <col min="8" max="8" width="18.28515625" style="38" customWidth="1"/>
    <col min="9" max="9" width="22.5703125" style="60" customWidth="1"/>
    <col min="10" max="10" width="19.42578125" style="55" customWidth="1"/>
    <col min="11" max="11" width="19.5703125" style="55" customWidth="1"/>
    <col min="12" max="16384" width="9.140625" style="14"/>
  </cols>
  <sheetData>
    <row r="1" spans="2:11" ht="48.75" customHeight="1" thickBot="1" x14ac:dyDescent="0.3">
      <c r="B1" s="3"/>
      <c r="C1" s="94"/>
      <c r="D1" s="19"/>
      <c r="E1" s="17"/>
      <c r="F1" s="18"/>
      <c r="G1" s="18"/>
      <c r="H1" s="61"/>
      <c r="I1" s="58"/>
      <c r="K1" s="67" t="s">
        <v>340</v>
      </c>
    </row>
    <row r="2" spans="2:11" ht="36.75" customHeight="1" thickBot="1" x14ac:dyDescent="0.3">
      <c r="B2" s="99" t="s">
        <v>86</v>
      </c>
      <c r="C2" s="100"/>
      <c r="D2" s="100"/>
      <c r="E2" s="100"/>
      <c r="F2" s="100"/>
      <c r="G2" s="100"/>
      <c r="H2" s="100"/>
      <c r="I2" s="100"/>
      <c r="J2" s="100"/>
      <c r="K2" s="101"/>
    </row>
    <row r="3" spans="2:11" s="66" customFormat="1" ht="85.5" customHeight="1" thickBot="1" x14ac:dyDescent="0.3">
      <c r="B3" s="87" t="s">
        <v>0</v>
      </c>
      <c r="C3" s="63" t="s">
        <v>85</v>
      </c>
      <c r="D3" s="63" t="s">
        <v>150</v>
      </c>
      <c r="E3" s="63" t="s">
        <v>3</v>
      </c>
      <c r="F3" s="64" t="s">
        <v>4</v>
      </c>
      <c r="G3" s="63" t="s">
        <v>5</v>
      </c>
      <c r="H3" s="65" t="s">
        <v>6</v>
      </c>
      <c r="I3" s="64" t="s">
        <v>7</v>
      </c>
      <c r="J3" s="63" t="s">
        <v>339</v>
      </c>
      <c r="K3" s="63" t="s">
        <v>154</v>
      </c>
    </row>
    <row r="4" spans="2:11" ht="66.75" thickBot="1" x14ac:dyDescent="0.3">
      <c r="B4" s="88">
        <v>20260001</v>
      </c>
      <c r="C4" s="25" t="s">
        <v>12</v>
      </c>
      <c r="D4" s="26" t="s">
        <v>151</v>
      </c>
      <c r="E4" s="25" t="s">
        <v>167</v>
      </c>
      <c r="F4" s="1" t="s">
        <v>11</v>
      </c>
      <c r="G4" s="15">
        <v>9</v>
      </c>
      <c r="H4" s="4">
        <v>350000</v>
      </c>
      <c r="I4" s="16">
        <f>Table2[[#This Row],[Քանակ]]*Table2[[#This Row],[ Միավորի գին]]</f>
        <v>3150000</v>
      </c>
      <c r="J4" s="1" t="s">
        <v>326</v>
      </c>
      <c r="K4" s="56" t="s">
        <v>332</v>
      </c>
    </row>
    <row r="5" spans="2:11" ht="66.75" thickBot="1" x14ac:dyDescent="0.3">
      <c r="B5" s="89">
        <f t="shared" ref="B5:B68" si="0">IF(J5&lt;&gt;"",VALUE(LEFT(B4,FIND("/",B4&amp;"/")-1))+1,LEFT(B4,FIND("/",B4&amp;"/")-1)&amp;"/"&amp;IF(ISNUMBER(SEARCH("/",B4)),VALUE(RIGHT(B4,LEN(B4)-FIND("/",B4)))+1,1))</f>
        <v>20260002</v>
      </c>
      <c r="C5" s="25" t="s">
        <v>12</v>
      </c>
      <c r="D5" s="26" t="s">
        <v>151</v>
      </c>
      <c r="E5" s="25" t="s">
        <v>169</v>
      </c>
      <c r="F5" s="1" t="s">
        <v>11</v>
      </c>
      <c r="G5" s="15">
        <v>4</v>
      </c>
      <c r="H5" s="4">
        <v>1300000</v>
      </c>
      <c r="I5" s="16">
        <f>Table2[[#This Row],[Քանակ]]*Table2[[#This Row],[ Միավորի գին]]</f>
        <v>5200000</v>
      </c>
      <c r="J5" s="1" t="s">
        <v>326</v>
      </c>
      <c r="K5" s="56" t="s">
        <v>332</v>
      </c>
    </row>
    <row r="6" spans="2:11" ht="33.75" thickBot="1" x14ac:dyDescent="0.3">
      <c r="B6" s="89">
        <f t="shared" si="0"/>
        <v>20260003</v>
      </c>
      <c r="C6" s="25" t="s">
        <v>18</v>
      </c>
      <c r="D6" s="26" t="s">
        <v>151</v>
      </c>
      <c r="E6" s="32" t="s">
        <v>205</v>
      </c>
      <c r="F6" s="31" t="s">
        <v>11</v>
      </c>
      <c r="G6" s="15">
        <v>7</v>
      </c>
      <c r="H6" s="4">
        <v>25000</v>
      </c>
      <c r="I6" s="16">
        <f>Table2[[#This Row],[Քանակ]]*Table2[[#This Row],[ Միավորի գին]]</f>
        <v>175000</v>
      </c>
      <c r="J6" s="1" t="s">
        <v>330</v>
      </c>
      <c r="K6" s="56" t="s">
        <v>335</v>
      </c>
    </row>
    <row r="7" spans="2:11" ht="33.75" thickBot="1" x14ac:dyDescent="0.3">
      <c r="B7" s="89">
        <f t="shared" si="0"/>
        <v>20260004</v>
      </c>
      <c r="C7" s="25" t="s">
        <v>18</v>
      </c>
      <c r="D7" s="26" t="s">
        <v>151</v>
      </c>
      <c r="E7" s="32" t="s">
        <v>216</v>
      </c>
      <c r="F7" s="31" t="s">
        <v>65</v>
      </c>
      <c r="G7" s="15">
        <v>50</v>
      </c>
      <c r="H7" s="4">
        <v>1500</v>
      </c>
      <c r="I7" s="16">
        <f>Table2[[#This Row],[Քանակ]]*Table2[[#This Row],[ Միավորի գին]]</f>
        <v>75000</v>
      </c>
      <c r="J7" s="1" t="s">
        <v>330</v>
      </c>
      <c r="K7" s="56" t="s">
        <v>335</v>
      </c>
    </row>
    <row r="8" spans="2:11" ht="66.75" thickBot="1" x14ac:dyDescent="0.3">
      <c r="B8" s="89">
        <f t="shared" si="0"/>
        <v>20260005</v>
      </c>
      <c r="C8" s="22" t="s">
        <v>12</v>
      </c>
      <c r="D8" s="26" t="s">
        <v>151</v>
      </c>
      <c r="E8" s="22" t="s">
        <v>158</v>
      </c>
      <c r="F8" s="1" t="s">
        <v>55</v>
      </c>
      <c r="G8" s="27">
        <v>1</v>
      </c>
      <c r="H8" s="4">
        <v>4000</v>
      </c>
      <c r="I8" s="16">
        <f>Table2[[#This Row],[Քանակ]]*Table2[[#This Row],[ Միավորի գին]]</f>
        <v>4000</v>
      </c>
      <c r="J8" s="1" t="s">
        <v>330</v>
      </c>
      <c r="K8" s="56" t="s">
        <v>335</v>
      </c>
    </row>
    <row r="9" spans="2:11" ht="83.25" thickBot="1" x14ac:dyDescent="0.3">
      <c r="B9" s="89">
        <f t="shared" si="0"/>
        <v>20260006</v>
      </c>
      <c r="C9" s="22" t="s">
        <v>25</v>
      </c>
      <c r="D9" s="26" t="s">
        <v>151</v>
      </c>
      <c r="E9" s="22" t="s">
        <v>336</v>
      </c>
      <c r="F9" s="1" t="s">
        <v>21</v>
      </c>
      <c r="G9" s="27">
        <v>2</v>
      </c>
      <c r="H9" s="4">
        <v>4600</v>
      </c>
      <c r="I9" s="16">
        <f>Table2[[#This Row],[Քանակ]]*Table2[[#This Row],[ Միավորի գին]]</f>
        <v>9200</v>
      </c>
      <c r="J9" s="1" t="s">
        <v>330</v>
      </c>
      <c r="K9" s="56" t="s">
        <v>335</v>
      </c>
    </row>
    <row r="10" spans="2:11" ht="18" thickBot="1" x14ac:dyDescent="0.3">
      <c r="B10" s="89">
        <f t="shared" si="0"/>
        <v>20260007</v>
      </c>
      <c r="C10" s="22" t="s">
        <v>20</v>
      </c>
      <c r="D10" s="26" t="s">
        <v>151</v>
      </c>
      <c r="E10" s="22" t="s">
        <v>159</v>
      </c>
      <c r="F10" s="1" t="s">
        <v>11</v>
      </c>
      <c r="G10" s="27">
        <v>30</v>
      </c>
      <c r="H10" s="4">
        <v>500</v>
      </c>
      <c r="I10" s="16">
        <f>Table2[[#This Row],[Քանակ]]*Table2[[#This Row],[ Միավորի գին]]</f>
        <v>15000</v>
      </c>
      <c r="J10" s="1" t="s">
        <v>330</v>
      </c>
      <c r="K10" s="56" t="s">
        <v>335</v>
      </c>
    </row>
    <row r="11" spans="2:11" ht="33.75" thickBot="1" x14ac:dyDescent="0.3">
      <c r="B11" s="89">
        <f t="shared" si="0"/>
        <v>20260008</v>
      </c>
      <c r="C11" s="22" t="s">
        <v>20</v>
      </c>
      <c r="D11" s="26" t="s">
        <v>151</v>
      </c>
      <c r="E11" s="22" t="s">
        <v>160</v>
      </c>
      <c r="F11" s="1" t="s">
        <v>11</v>
      </c>
      <c r="G11" s="27">
        <v>10</v>
      </c>
      <c r="H11" s="4">
        <v>1200</v>
      </c>
      <c r="I11" s="16">
        <f>Table2[[#This Row],[Քանակ]]*Table2[[#This Row],[ Միավորի գին]]</f>
        <v>12000</v>
      </c>
      <c r="J11" s="1" t="s">
        <v>330</v>
      </c>
      <c r="K11" s="56" t="s">
        <v>335</v>
      </c>
    </row>
    <row r="12" spans="2:11" ht="50.25" thickBot="1" x14ac:dyDescent="0.3">
      <c r="B12" s="89">
        <f t="shared" si="0"/>
        <v>20260009</v>
      </c>
      <c r="C12" s="22" t="s">
        <v>28</v>
      </c>
      <c r="D12" s="24" t="s">
        <v>153</v>
      </c>
      <c r="E12" s="20" t="s">
        <v>347</v>
      </c>
      <c r="F12" s="1" t="s">
        <v>70</v>
      </c>
      <c r="G12" s="1">
        <v>2</v>
      </c>
      <c r="H12" s="16">
        <v>9103000</v>
      </c>
      <c r="I12" s="4">
        <f>G12*H12</f>
        <v>18206000</v>
      </c>
      <c r="J12" s="1" t="s">
        <v>329</v>
      </c>
      <c r="K12" s="1"/>
    </row>
    <row r="13" spans="2:11" ht="50.25" thickBot="1" x14ac:dyDescent="0.3">
      <c r="B13" s="89">
        <f t="shared" si="0"/>
        <v>20260010</v>
      </c>
      <c r="C13" s="22" t="s">
        <v>28</v>
      </c>
      <c r="D13" s="24" t="s">
        <v>151</v>
      </c>
      <c r="E13" s="20" t="s">
        <v>399</v>
      </c>
      <c r="F13" s="1" t="s">
        <v>11</v>
      </c>
      <c r="G13" s="1">
        <v>2</v>
      </c>
      <c r="H13" s="16">
        <v>5520000</v>
      </c>
      <c r="I13" s="4">
        <f>G13*H13</f>
        <v>11040000</v>
      </c>
      <c r="J13" s="1" t="s">
        <v>326</v>
      </c>
      <c r="K13" s="1" t="s">
        <v>333</v>
      </c>
    </row>
    <row r="14" spans="2:11" ht="66.75" thickBot="1" x14ac:dyDescent="0.3">
      <c r="B14" s="89">
        <f t="shared" si="0"/>
        <v>20260011</v>
      </c>
      <c r="C14" s="70" t="s">
        <v>496</v>
      </c>
      <c r="D14" s="54" t="s">
        <v>60</v>
      </c>
      <c r="E14" s="70" t="s">
        <v>60</v>
      </c>
      <c r="F14" s="71" t="s">
        <v>70</v>
      </c>
      <c r="G14" s="71">
        <v>3</v>
      </c>
      <c r="H14" s="59">
        <v>22761471</v>
      </c>
      <c r="I14" s="59">
        <f>G14*H14</f>
        <v>68284413</v>
      </c>
      <c r="J14" s="1" t="s">
        <v>329</v>
      </c>
      <c r="K14" s="71"/>
    </row>
    <row r="15" spans="2:11" ht="33.75" thickBot="1" x14ac:dyDescent="0.3">
      <c r="B15" s="89">
        <f t="shared" si="0"/>
        <v>20260012</v>
      </c>
      <c r="C15" s="28" t="s">
        <v>14</v>
      </c>
      <c r="D15" s="33" t="s">
        <v>151</v>
      </c>
      <c r="E15" s="28" t="s">
        <v>230</v>
      </c>
      <c r="F15" s="1" t="s">
        <v>11</v>
      </c>
      <c r="G15" s="77"/>
      <c r="H15" s="27"/>
      <c r="I15" s="27">
        <f>SUM(I16:I19)</f>
        <v>1097000</v>
      </c>
      <c r="J15" s="1" t="s">
        <v>330</v>
      </c>
      <c r="K15" s="56"/>
    </row>
    <row r="16" spans="2:11" s="38" customFormat="1" ht="33.75" outlineLevel="1" thickBot="1" x14ac:dyDescent="0.3">
      <c r="B16" s="89" t="str">
        <f t="shared" si="0"/>
        <v>20260012/1</v>
      </c>
      <c r="C16" s="42" t="s">
        <v>14</v>
      </c>
      <c r="D16" s="43" t="s">
        <v>151</v>
      </c>
      <c r="E16" s="42" t="s">
        <v>341</v>
      </c>
      <c r="F16" s="34" t="s">
        <v>11</v>
      </c>
      <c r="G16" s="35">
        <v>6000</v>
      </c>
      <c r="H16" s="35">
        <v>16</v>
      </c>
      <c r="I16" s="35">
        <f>Table2[[#This Row],[Քանակ]]*Table2[[#This Row],[ Միավորի գին]]</f>
        <v>96000</v>
      </c>
      <c r="J16" s="34"/>
      <c r="K16" s="56"/>
    </row>
    <row r="17" spans="2:11" s="38" customFormat="1" ht="33.75" outlineLevel="1" thickBot="1" x14ac:dyDescent="0.3">
      <c r="B17" s="89" t="str">
        <f t="shared" si="0"/>
        <v>20260012/2</v>
      </c>
      <c r="C17" s="42" t="s">
        <v>14</v>
      </c>
      <c r="D17" s="43" t="s">
        <v>151</v>
      </c>
      <c r="E17" s="42" t="s">
        <v>341</v>
      </c>
      <c r="F17" s="34" t="s">
        <v>11</v>
      </c>
      <c r="G17" s="35">
        <v>2000</v>
      </c>
      <c r="H17" s="35">
        <v>60</v>
      </c>
      <c r="I17" s="35">
        <f>Table2[[#This Row],[Քանակ]]*Table2[[#This Row],[ Միավորի գին]]</f>
        <v>120000</v>
      </c>
      <c r="J17" s="34"/>
      <c r="K17" s="56"/>
    </row>
    <row r="18" spans="2:11" s="38" customFormat="1" ht="33.75" outlineLevel="1" thickBot="1" x14ac:dyDescent="0.3">
      <c r="B18" s="89" t="str">
        <f t="shared" si="0"/>
        <v>20260012/3</v>
      </c>
      <c r="C18" s="42" t="s">
        <v>13</v>
      </c>
      <c r="D18" s="43" t="s">
        <v>151</v>
      </c>
      <c r="E18" s="42" t="s">
        <v>342</v>
      </c>
      <c r="F18" s="34" t="s">
        <v>11</v>
      </c>
      <c r="G18" s="35">
        <v>800</v>
      </c>
      <c r="H18" s="35">
        <v>820</v>
      </c>
      <c r="I18" s="35">
        <f>Table2[[#This Row],[Քանակ]]*Table2[[#This Row],[ Միավորի գին]]</f>
        <v>656000</v>
      </c>
      <c r="J18" s="34"/>
      <c r="K18" s="56"/>
    </row>
    <row r="19" spans="2:11" s="38" customFormat="1" ht="33.75" outlineLevel="1" thickBot="1" x14ac:dyDescent="0.3">
      <c r="B19" s="89" t="str">
        <f t="shared" si="0"/>
        <v>20260012/4</v>
      </c>
      <c r="C19" s="42" t="s">
        <v>13</v>
      </c>
      <c r="D19" s="43" t="s">
        <v>151</v>
      </c>
      <c r="E19" s="42" t="s">
        <v>342</v>
      </c>
      <c r="F19" s="34" t="s">
        <v>11</v>
      </c>
      <c r="G19" s="72">
        <v>100</v>
      </c>
      <c r="H19" s="35">
        <v>2250</v>
      </c>
      <c r="I19" s="35">
        <f>Table2[[#This Row],[Քանակ]]*Table2[[#This Row],[ Միավորի գին]]</f>
        <v>225000</v>
      </c>
      <c r="J19" s="34"/>
      <c r="K19" s="56"/>
    </row>
    <row r="20" spans="2:11" ht="50.25" thickBot="1" x14ac:dyDescent="0.3">
      <c r="B20" s="89">
        <f t="shared" si="0"/>
        <v>20260013</v>
      </c>
      <c r="C20" s="22" t="s">
        <v>26</v>
      </c>
      <c r="D20" s="24" t="s">
        <v>151</v>
      </c>
      <c r="E20" s="28" t="s">
        <v>161</v>
      </c>
      <c r="F20" s="1" t="s">
        <v>24</v>
      </c>
      <c r="G20" s="27">
        <v>1</v>
      </c>
      <c r="H20" s="27">
        <v>221100</v>
      </c>
      <c r="I20" s="27">
        <f>Table2[[#This Row],[Քանակ]]*Table2[[#This Row],[ Միավորի գին]]</f>
        <v>221100</v>
      </c>
      <c r="J20" s="1" t="s">
        <v>330</v>
      </c>
      <c r="K20" s="56" t="s">
        <v>335</v>
      </c>
    </row>
    <row r="21" spans="2:11" ht="18" thickBot="1" x14ac:dyDescent="0.3">
      <c r="B21" s="89">
        <f t="shared" si="0"/>
        <v>20260014</v>
      </c>
      <c r="C21" s="22" t="s">
        <v>20</v>
      </c>
      <c r="D21" s="24" t="s">
        <v>151</v>
      </c>
      <c r="E21" s="22" t="s">
        <v>163</v>
      </c>
      <c r="F21" s="1" t="s">
        <v>17</v>
      </c>
      <c r="G21" s="27">
        <v>1</v>
      </c>
      <c r="H21" s="27">
        <v>65560</v>
      </c>
      <c r="I21" s="27">
        <f>Table2[[#This Row],[Քանակ]]*Table2[[#This Row],[ Միավորի գին]]</f>
        <v>65560</v>
      </c>
      <c r="J21" s="1" t="s">
        <v>330</v>
      </c>
      <c r="K21" s="56" t="s">
        <v>335</v>
      </c>
    </row>
    <row r="22" spans="2:11" ht="50.25" thickBot="1" x14ac:dyDescent="0.3">
      <c r="B22" s="89">
        <f t="shared" si="0"/>
        <v>20260015</v>
      </c>
      <c r="C22" s="22" t="s">
        <v>32</v>
      </c>
      <c r="D22" s="24" t="s">
        <v>151</v>
      </c>
      <c r="E22" s="28" t="s">
        <v>168</v>
      </c>
      <c r="F22" s="1" t="s">
        <v>11</v>
      </c>
      <c r="G22" s="27">
        <v>1</v>
      </c>
      <c r="H22" s="27">
        <v>359700</v>
      </c>
      <c r="I22" s="27">
        <f>Table2[[#This Row],[Քանակ]]*Table2[[#This Row],[ Միավորի գին]]</f>
        <v>359700</v>
      </c>
      <c r="J22" s="1" t="s">
        <v>330</v>
      </c>
      <c r="K22" s="56" t="s">
        <v>335</v>
      </c>
    </row>
    <row r="23" spans="2:11" ht="100.5" customHeight="1" thickBot="1" x14ac:dyDescent="0.3">
      <c r="B23" s="89">
        <f t="shared" si="0"/>
        <v>20260016</v>
      </c>
      <c r="C23" s="22" t="s">
        <v>43</v>
      </c>
      <c r="D23" s="22" t="s">
        <v>153</v>
      </c>
      <c r="E23" s="22" t="s">
        <v>337</v>
      </c>
      <c r="F23" s="1" t="s">
        <v>9</v>
      </c>
      <c r="G23" s="27">
        <v>1</v>
      </c>
      <c r="H23" s="27">
        <v>332640</v>
      </c>
      <c r="I23" s="27">
        <f>Table2[[#This Row],[Քանակ]]*Table2[[#This Row],[ Միավորի գին]]</f>
        <v>332640</v>
      </c>
      <c r="J23" s="1" t="s">
        <v>330</v>
      </c>
      <c r="K23" s="56" t="s">
        <v>333</v>
      </c>
    </row>
    <row r="24" spans="2:11" ht="33.75" thickBot="1" x14ac:dyDescent="0.3">
      <c r="B24" s="89">
        <f t="shared" si="0"/>
        <v>20260017</v>
      </c>
      <c r="C24" s="22" t="s">
        <v>14</v>
      </c>
      <c r="D24" s="24" t="s">
        <v>151</v>
      </c>
      <c r="E24" s="22" t="s">
        <v>164</v>
      </c>
      <c r="F24" s="1" t="s">
        <v>11</v>
      </c>
      <c r="G24" s="27"/>
      <c r="H24" s="27"/>
      <c r="I24" s="27">
        <f>I25+I26</f>
        <v>1996000</v>
      </c>
      <c r="J24" s="1" t="s">
        <v>330</v>
      </c>
      <c r="K24" s="56" t="s">
        <v>332</v>
      </c>
    </row>
    <row r="25" spans="2:11" s="38" customFormat="1" ht="33.75" outlineLevel="1" thickBot="1" x14ac:dyDescent="0.3">
      <c r="B25" s="89" t="str">
        <f t="shared" si="0"/>
        <v>20260017/1</v>
      </c>
      <c r="C25" s="37" t="s">
        <v>14</v>
      </c>
      <c r="D25" s="39" t="s">
        <v>151</v>
      </c>
      <c r="E25" s="37" t="s">
        <v>164</v>
      </c>
      <c r="F25" s="34" t="s">
        <v>11</v>
      </c>
      <c r="G25" s="35">
        <v>100000</v>
      </c>
      <c r="H25" s="35">
        <v>19</v>
      </c>
      <c r="I25" s="35">
        <f>Table2[[#This Row],[Քանակ]]*Table2[[#This Row],[ Միավորի գին]]</f>
        <v>1900000</v>
      </c>
      <c r="J25" s="34"/>
      <c r="K25" s="56" t="s">
        <v>332</v>
      </c>
    </row>
    <row r="26" spans="2:11" s="38" customFormat="1" ht="33.75" outlineLevel="1" thickBot="1" x14ac:dyDescent="0.3">
      <c r="B26" s="89" t="str">
        <f t="shared" si="0"/>
        <v>20260017/2</v>
      </c>
      <c r="C26" s="37" t="s">
        <v>14</v>
      </c>
      <c r="D26" s="39" t="s">
        <v>151</v>
      </c>
      <c r="E26" s="37" t="s">
        <v>164</v>
      </c>
      <c r="F26" s="34" t="s">
        <v>11</v>
      </c>
      <c r="G26" s="35">
        <v>16000</v>
      </c>
      <c r="H26" s="35">
        <v>6</v>
      </c>
      <c r="I26" s="35">
        <f>Table2[[#This Row],[Քանակ]]*Table2[[#This Row],[ Միավորի գին]]</f>
        <v>96000</v>
      </c>
      <c r="J26" s="34"/>
      <c r="K26" s="56" t="s">
        <v>332</v>
      </c>
    </row>
    <row r="27" spans="2:11" s="38" customFormat="1" ht="50.25" thickBot="1" x14ac:dyDescent="0.3">
      <c r="B27" s="89">
        <f t="shared" si="0"/>
        <v>20260018</v>
      </c>
      <c r="C27" s="22" t="s">
        <v>14</v>
      </c>
      <c r="D27" s="24" t="s">
        <v>151</v>
      </c>
      <c r="E27" s="22" t="s">
        <v>231</v>
      </c>
      <c r="F27" s="1" t="s">
        <v>11</v>
      </c>
      <c r="G27" s="27"/>
      <c r="H27" s="27"/>
      <c r="I27" s="27">
        <f>I28+I29</f>
        <v>7411710</v>
      </c>
      <c r="J27" s="1" t="s">
        <v>329</v>
      </c>
      <c r="K27" s="56" t="s">
        <v>333</v>
      </c>
    </row>
    <row r="28" spans="2:11" s="38" customFormat="1" ht="33.75" outlineLevel="1" thickBot="1" x14ac:dyDescent="0.3">
      <c r="B28" s="89" t="str">
        <f t="shared" si="0"/>
        <v>20260018/1</v>
      </c>
      <c r="C28" s="37" t="s">
        <v>14</v>
      </c>
      <c r="D28" s="39" t="s">
        <v>151</v>
      </c>
      <c r="E28" s="37" t="s">
        <v>162</v>
      </c>
      <c r="F28" s="34" t="s">
        <v>11</v>
      </c>
      <c r="G28" s="35">
        <v>25</v>
      </c>
      <c r="H28" s="35">
        <v>155976.4</v>
      </c>
      <c r="I28" s="35">
        <f>Table2[[#This Row],[Քանակ]]*Table2[[#This Row],[ Միավորի գին]]</f>
        <v>3899410</v>
      </c>
      <c r="J28" s="34"/>
      <c r="K28" s="56" t="s">
        <v>333</v>
      </c>
    </row>
    <row r="29" spans="2:11" s="38" customFormat="1" ht="50.25" outlineLevel="1" thickBot="1" x14ac:dyDescent="0.3">
      <c r="B29" s="89" t="str">
        <f t="shared" si="0"/>
        <v>20260018/2</v>
      </c>
      <c r="C29" s="37" t="s">
        <v>14</v>
      </c>
      <c r="D29" s="39" t="s">
        <v>151</v>
      </c>
      <c r="E29" s="37" t="s">
        <v>231</v>
      </c>
      <c r="F29" s="34" t="s">
        <v>11</v>
      </c>
      <c r="G29" s="35">
        <v>1000</v>
      </c>
      <c r="H29" s="35">
        <v>3512.3</v>
      </c>
      <c r="I29" s="35">
        <f>Table2[[#This Row],[Քանակ]]*Table2[[#This Row],[ Միավորի գին]]</f>
        <v>3512300</v>
      </c>
      <c r="J29" s="34"/>
      <c r="K29" s="56" t="s">
        <v>333</v>
      </c>
    </row>
    <row r="30" spans="2:11" ht="50.25" thickBot="1" x14ac:dyDescent="0.3">
      <c r="B30" s="89">
        <f t="shared" si="0"/>
        <v>20260019</v>
      </c>
      <c r="C30" s="22" t="s">
        <v>13</v>
      </c>
      <c r="D30" s="24" t="s">
        <v>151</v>
      </c>
      <c r="E30" s="22" t="s">
        <v>232</v>
      </c>
      <c r="F30" s="1" t="s">
        <v>11</v>
      </c>
      <c r="G30" s="27"/>
      <c r="H30" s="27"/>
      <c r="I30" s="27">
        <f>I31+I32+I33+I34+I35+I36+I37+I38+I39+I40+I41+I42</f>
        <v>1908200</v>
      </c>
      <c r="J30" s="1" t="s">
        <v>330</v>
      </c>
      <c r="K30" s="56" t="s">
        <v>333</v>
      </c>
    </row>
    <row r="31" spans="2:11" s="38" customFormat="1" ht="33.75" outlineLevel="1" thickBot="1" x14ac:dyDescent="0.3">
      <c r="B31" s="89" t="str">
        <f t="shared" si="0"/>
        <v>20260019/1</v>
      </c>
      <c r="C31" s="37" t="s">
        <v>13</v>
      </c>
      <c r="D31" s="39" t="s">
        <v>151</v>
      </c>
      <c r="E31" s="37" t="s">
        <v>343</v>
      </c>
      <c r="F31" s="34" t="s">
        <v>11</v>
      </c>
      <c r="G31" s="35">
        <v>10000</v>
      </c>
      <c r="H31" s="35">
        <v>4.3</v>
      </c>
      <c r="I31" s="35">
        <f>Table2[[#This Row],[Քանակ]]*Table2[[#This Row],[ Միավորի գին]]</f>
        <v>43000</v>
      </c>
      <c r="J31" s="34"/>
      <c r="K31" s="56" t="s">
        <v>333</v>
      </c>
    </row>
    <row r="32" spans="2:11" s="38" customFormat="1" ht="33.75" outlineLevel="1" thickBot="1" x14ac:dyDescent="0.3">
      <c r="B32" s="89" t="str">
        <f t="shared" si="0"/>
        <v>20260019/2</v>
      </c>
      <c r="C32" s="37" t="s">
        <v>13</v>
      </c>
      <c r="D32" s="39" t="s">
        <v>151</v>
      </c>
      <c r="E32" s="37" t="s">
        <v>343</v>
      </c>
      <c r="F32" s="34" t="s">
        <v>11</v>
      </c>
      <c r="G32" s="35">
        <v>4000</v>
      </c>
      <c r="H32" s="35">
        <v>4.3</v>
      </c>
      <c r="I32" s="35">
        <f>Table2[[#This Row],[Քանակ]]*Table2[[#This Row],[ Միավորի գին]]</f>
        <v>17200</v>
      </c>
      <c r="J32" s="34"/>
      <c r="K32" s="56" t="s">
        <v>333</v>
      </c>
    </row>
    <row r="33" spans="2:11" s="38" customFormat="1" ht="33.75" outlineLevel="1" thickBot="1" x14ac:dyDescent="0.3">
      <c r="B33" s="89" t="str">
        <f t="shared" si="0"/>
        <v>20260019/3</v>
      </c>
      <c r="C33" s="37" t="s">
        <v>13</v>
      </c>
      <c r="D33" s="39" t="s">
        <v>151</v>
      </c>
      <c r="E33" s="37" t="s">
        <v>165</v>
      </c>
      <c r="F33" s="34" t="s">
        <v>11</v>
      </c>
      <c r="G33" s="35">
        <v>30000</v>
      </c>
      <c r="H33" s="35">
        <v>3.3</v>
      </c>
      <c r="I33" s="35">
        <f>Table2[[#This Row],[Քանակ]]*Table2[[#This Row],[ Միավորի գին]]</f>
        <v>99000</v>
      </c>
      <c r="J33" s="34"/>
      <c r="K33" s="56" t="s">
        <v>333</v>
      </c>
    </row>
    <row r="34" spans="2:11" s="38" customFormat="1" ht="33.75" outlineLevel="1" thickBot="1" x14ac:dyDescent="0.3">
      <c r="B34" s="89" t="str">
        <f t="shared" si="0"/>
        <v>20260019/4</v>
      </c>
      <c r="C34" s="37" t="s">
        <v>13</v>
      </c>
      <c r="D34" s="39" t="s">
        <v>151</v>
      </c>
      <c r="E34" s="37" t="s">
        <v>344</v>
      </c>
      <c r="F34" s="34" t="s">
        <v>11</v>
      </c>
      <c r="G34" s="35">
        <v>120</v>
      </c>
      <c r="H34" s="35">
        <v>4750</v>
      </c>
      <c r="I34" s="35">
        <f>Table2[[#This Row],[Քանակ]]*Table2[[#This Row],[ Միավորի գին]]</f>
        <v>570000</v>
      </c>
      <c r="J34" s="34"/>
      <c r="K34" s="56" t="s">
        <v>333</v>
      </c>
    </row>
    <row r="35" spans="2:11" s="38" customFormat="1" ht="33.75" outlineLevel="1" thickBot="1" x14ac:dyDescent="0.3">
      <c r="B35" s="89" t="str">
        <f t="shared" si="0"/>
        <v>20260019/5</v>
      </c>
      <c r="C35" s="37" t="s">
        <v>13</v>
      </c>
      <c r="D35" s="39" t="s">
        <v>151</v>
      </c>
      <c r="E35" s="37" t="s">
        <v>344</v>
      </c>
      <c r="F35" s="34" t="s">
        <v>11</v>
      </c>
      <c r="G35" s="35">
        <v>140</v>
      </c>
      <c r="H35" s="35">
        <v>4750</v>
      </c>
      <c r="I35" s="35">
        <f>Table2[[#This Row],[Քանակ]]*Table2[[#This Row],[ Միավորի գին]]</f>
        <v>665000</v>
      </c>
      <c r="J35" s="34"/>
      <c r="K35" s="56" t="s">
        <v>333</v>
      </c>
    </row>
    <row r="36" spans="2:11" s="38" customFormat="1" ht="33.75" outlineLevel="1" thickBot="1" x14ac:dyDescent="0.3">
      <c r="B36" s="89" t="str">
        <f t="shared" si="0"/>
        <v>20260019/6</v>
      </c>
      <c r="C36" s="37" t="s">
        <v>13</v>
      </c>
      <c r="D36" s="39" t="s">
        <v>151</v>
      </c>
      <c r="E36" s="37" t="s">
        <v>344</v>
      </c>
      <c r="F36" s="34" t="s">
        <v>11</v>
      </c>
      <c r="G36" s="35">
        <v>50</v>
      </c>
      <c r="H36" s="35">
        <v>5000</v>
      </c>
      <c r="I36" s="35">
        <f>Table2[[#This Row],[Քանակ]]*Table2[[#This Row],[ Միավորի գին]]</f>
        <v>250000</v>
      </c>
      <c r="J36" s="34"/>
      <c r="K36" s="56" t="s">
        <v>333</v>
      </c>
    </row>
    <row r="37" spans="2:11" s="38" customFormat="1" ht="33.75" outlineLevel="1" thickBot="1" x14ac:dyDescent="0.3">
      <c r="B37" s="89" t="str">
        <f t="shared" si="0"/>
        <v>20260019/7</v>
      </c>
      <c r="C37" s="37" t="s">
        <v>13</v>
      </c>
      <c r="D37" s="39" t="s">
        <v>151</v>
      </c>
      <c r="E37" s="37" t="s">
        <v>345</v>
      </c>
      <c r="F37" s="34" t="s">
        <v>11</v>
      </c>
      <c r="G37" s="35">
        <v>6000</v>
      </c>
      <c r="H37" s="35">
        <v>4</v>
      </c>
      <c r="I37" s="35">
        <f>Table2[[#This Row],[Քանակ]]*Table2[[#This Row],[ Միավորի գին]]</f>
        <v>24000</v>
      </c>
      <c r="J37" s="34"/>
      <c r="K37" s="56" t="s">
        <v>333</v>
      </c>
    </row>
    <row r="38" spans="2:11" s="38" customFormat="1" ht="33.75" outlineLevel="1" thickBot="1" x14ac:dyDescent="0.3">
      <c r="B38" s="89" t="str">
        <f t="shared" si="0"/>
        <v>20260019/8</v>
      </c>
      <c r="C38" s="37" t="s">
        <v>13</v>
      </c>
      <c r="D38" s="39" t="s">
        <v>151</v>
      </c>
      <c r="E38" s="37" t="s">
        <v>345</v>
      </c>
      <c r="F38" s="34" t="s">
        <v>11</v>
      </c>
      <c r="G38" s="35">
        <v>6000</v>
      </c>
      <c r="H38" s="35">
        <v>4</v>
      </c>
      <c r="I38" s="35">
        <f>Table2[[#This Row],[Քանակ]]*Table2[[#This Row],[ Միավորի գին]]</f>
        <v>24000</v>
      </c>
      <c r="J38" s="34"/>
      <c r="K38" s="56" t="s">
        <v>333</v>
      </c>
    </row>
    <row r="39" spans="2:11" s="38" customFormat="1" ht="33.75" outlineLevel="1" thickBot="1" x14ac:dyDescent="0.3">
      <c r="B39" s="89" t="str">
        <f t="shared" si="0"/>
        <v>20260019/9</v>
      </c>
      <c r="C39" s="37" t="s">
        <v>13</v>
      </c>
      <c r="D39" s="39" t="s">
        <v>151</v>
      </c>
      <c r="E39" s="37" t="s">
        <v>345</v>
      </c>
      <c r="F39" s="34" t="s">
        <v>11</v>
      </c>
      <c r="G39" s="35">
        <v>6000</v>
      </c>
      <c r="H39" s="35">
        <v>4</v>
      </c>
      <c r="I39" s="35">
        <f>Table2[[#This Row],[Քանակ]]*Table2[[#This Row],[ Միավորի գին]]</f>
        <v>24000</v>
      </c>
      <c r="J39" s="34"/>
      <c r="K39" s="56" t="s">
        <v>333</v>
      </c>
    </row>
    <row r="40" spans="2:11" s="38" customFormat="1" ht="33.75" outlineLevel="1" thickBot="1" x14ac:dyDescent="0.3">
      <c r="B40" s="89" t="str">
        <f t="shared" si="0"/>
        <v>20260019/10</v>
      </c>
      <c r="C40" s="37" t="s">
        <v>13</v>
      </c>
      <c r="D40" s="39" t="s">
        <v>151</v>
      </c>
      <c r="E40" s="37" t="s">
        <v>345</v>
      </c>
      <c r="F40" s="34" t="s">
        <v>11</v>
      </c>
      <c r="G40" s="35">
        <v>14000</v>
      </c>
      <c r="H40" s="35">
        <v>4</v>
      </c>
      <c r="I40" s="35">
        <f>Table2[[#This Row],[Քանակ]]*Table2[[#This Row],[ Միավորի գին]]</f>
        <v>56000</v>
      </c>
      <c r="J40" s="34"/>
      <c r="K40" s="56" t="s">
        <v>333</v>
      </c>
    </row>
    <row r="41" spans="2:11" s="38" customFormat="1" ht="33.75" outlineLevel="1" thickBot="1" x14ac:dyDescent="0.3">
      <c r="B41" s="89" t="str">
        <f t="shared" si="0"/>
        <v>20260019/11</v>
      </c>
      <c r="C41" s="37" t="s">
        <v>13</v>
      </c>
      <c r="D41" s="39" t="s">
        <v>151</v>
      </c>
      <c r="E41" s="37" t="s">
        <v>345</v>
      </c>
      <c r="F41" s="34" t="s">
        <v>11</v>
      </c>
      <c r="G41" s="35">
        <v>26000</v>
      </c>
      <c r="H41" s="35">
        <v>4</v>
      </c>
      <c r="I41" s="35">
        <f>Table2[[#This Row],[Քանակ]]*Table2[[#This Row],[ Միավորի գին]]</f>
        <v>104000</v>
      </c>
      <c r="J41" s="34"/>
      <c r="K41" s="56" t="s">
        <v>333</v>
      </c>
    </row>
    <row r="42" spans="2:11" s="38" customFormat="1" ht="33.75" outlineLevel="1" thickBot="1" x14ac:dyDescent="0.3">
      <c r="B42" s="89" t="str">
        <f t="shared" si="0"/>
        <v>20260019/12</v>
      </c>
      <c r="C42" s="37" t="s">
        <v>13</v>
      </c>
      <c r="D42" s="39" t="s">
        <v>151</v>
      </c>
      <c r="E42" s="37" t="s">
        <v>345</v>
      </c>
      <c r="F42" s="34" t="s">
        <v>11</v>
      </c>
      <c r="G42" s="35">
        <v>8000</v>
      </c>
      <c r="H42" s="35">
        <v>4</v>
      </c>
      <c r="I42" s="35">
        <f>Table2[[#This Row],[Քանակ]]*Table2[[#This Row],[ Միավորի գին]]</f>
        <v>32000</v>
      </c>
      <c r="J42" s="34"/>
      <c r="K42" s="56" t="s">
        <v>333</v>
      </c>
    </row>
    <row r="43" spans="2:11" ht="33.75" thickBot="1" x14ac:dyDescent="0.3">
      <c r="B43" s="89">
        <f t="shared" si="0"/>
        <v>20260020</v>
      </c>
      <c r="C43" s="22" t="s">
        <v>14</v>
      </c>
      <c r="D43" s="24" t="s">
        <v>151</v>
      </c>
      <c r="E43" s="22" t="s">
        <v>166</v>
      </c>
      <c r="F43" s="1" t="s">
        <v>11</v>
      </c>
      <c r="G43" s="27">
        <v>45000</v>
      </c>
      <c r="H43" s="27">
        <v>18</v>
      </c>
      <c r="I43" s="27">
        <f>Table2[[#This Row],[Քանակ]]*Table2[[#This Row],[ Միավորի գին]]</f>
        <v>810000</v>
      </c>
      <c r="J43" s="1" t="s">
        <v>330</v>
      </c>
      <c r="K43" s="56" t="s">
        <v>333</v>
      </c>
    </row>
    <row r="44" spans="2:11" ht="33.75" thickBot="1" x14ac:dyDescent="0.3">
      <c r="B44" s="89">
        <f t="shared" si="0"/>
        <v>20260021</v>
      </c>
      <c r="C44" s="22" t="s">
        <v>13</v>
      </c>
      <c r="D44" s="24" t="s">
        <v>151</v>
      </c>
      <c r="E44" s="25" t="s">
        <v>170</v>
      </c>
      <c r="F44" s="1" t="s">
        <v>11</v>
      </c>
      <c r="G44" s="27">
        <v>5061</v>
      </c>
      <c r="H44" s="4">
        <v>100</v>
      </c>
      <c r="I44" s="27">
        <f>Table2[[#This Row],[Քանակ]]*Table2[[#This Row],[ Միավորի գին]]</f>
        <v>506100</v>
      </c>
      <c r="J44" s="1" t="s">
        <v>330</v>
      </c>
      <c r="K44" s="56" t="s">
        <v>335</v>
      </c>
    </row>
    <row r="45" spans="2:11" ht="33.75" thickBot="1" x14ac:dyDescent="0.3">
      <c r="B45" s="89">
        <f t="shared" si="0"/>
        <v>20260022</v>
      </c>
      <c r="C45" s="22" t="s">
        <v>13</v>
      </c>
      <c r="D45" s="24" t="s">
        <v>151</v>
      </c>
      <c r="E45" s="25" t="s">
        <v>171</v>
      </c>
      <c r="F45" s="1" t="s">
        <v>11</v>
      </c>
      <c r="G45" s="27">
        <v>5280</v>
      </c>
      <c r="H45" s="4">
        <v>180</v>
      </c>
      <c r="I45" s="27">
        <f>Table2[[#This Row],[Քանակ]]*Table2[[#This Row],[ Միավորի գին]]</f>
        <v>950400</v>
      </c>
      <c r="J45" s="1" t="s">
        <v>330</v>
      </c>
      <c r="K45" s="56" t="s">
        <v>335</v>
      </c>
    </row>
    <row r="46" spans="2:11" ht="33.75" thickBot="1" x14ac:dyDescent="0.3">
      <c r="B46" s="89">
        <f t="shared" si="0"/>
        <v>20260023</v>
      </c>
      <c r="C46" s="22" t="s">
        <v>13</v>
      </c>
      <c r="D46" s="24" t="s">
        <v>151</v>
      </c>
      <c r="E46" s="25" t="s">
        <v>203</v>
      </c>
      <c r="F46" s="1" t="s">
        <v>11</v>
      </c>
      <c r="G46" s="27">
        <v>900</v>
      </c>
      <c r="H46" s="4">
        <v>1500</v>
      </c>
      <c r="I46" s="27">
        <f>Table2[[#This Row],[Քանակ]]*Table2[[#This Row],[ Միավորի գին]]</f>
        <v>1350000</v>
      </c>
      <c r="J46" s="1" t="s">
        <v>330</v>
      </c>
      <c r="K46" s="56" t="s">
        <v>333</v>
      </c>
    </row>
    <row r="47" spans="2:11" ht="33.75" thickBot="1" x14ac:dyDescent="0.3">
      <c r="B47" s="89">
        <f t="shared" si="0"/>
        <v>20260024</v>
      </c>
      <c r="C47" s="22" t="s">
        <v>13</v>
      </c>
      <c r="D47" s="24" t="s">
        <v>151</v>
      </c>
      <c r="E47" s="22" t="s">
        <v>346</v>
      </c>
      <c r="F47" s="1" t="s">
        <v>11</v>
      </c>
      <c r="G47" s="27">
        <v>600</v>
      </c>
      <c r="H47" s="4">
        <v>1000</v>
      </c>
      <c r="I47" s="27">
        <f>Table2[[#This Row],[Քանակ]]*Table2[[#This Row],[ Միավորի գին]]</f>
        <v>600000</v>
      </c>
      <c r="J47" s="1" t="s">
        <v>330</v>
      </c>
      <c r="K47" s="56" t="s">
        <v>335</v>
      </c>
    </row>
    <row r="48" spans="2:11" ht="83.25" thickBot="1" x14ac:dyDescent="0.3">
      <c r="B48" s="89">
        <f t="shared" si="0"/>
        <v>20260025</v>
      </c>
      <c r="C48" s="22" t="s">
        <v>25</v>
      </c>
      <c r="D48" s="24" t="s">
        <v>151</v>
      </c>
      <c r="E48" s="22" t="s">
        <v>172</v>
      </c>
      <c r="F48" s="1" t="s">
        <v>11</v>
      </c>
      <c r="G48" s="27">
        <v>6</v>
      </c>
      <c r="H48" s="4">
        <v>5000</v>
      </c>
      <c r="I48" s="27">
        <f>Table2[[#This Row],[Քանակ]]*Table2[[#This Row],[ Միավորի գին]]</f>
        <v>30000</v>
      </c>
      <c r="J48" s="1" t="s">
        <v>330</v>
      </c>
      <c r="K48" s="56" t="s">
        <v>335</v>
      </c>
    </row>
    <row r="49" spans="2:11" ht="83.25" thickBot="1" x14ac:dyDescent="0.3">
      <c r="B49" s="89">
        <f t="shared" si="0"/>
        <v>20260026</v>
      </c>
      <c r="C49" s="22" t="s">
        <v>46</v>
      </c>
      <c r="D49" s="24" t="s">
        <v>60</v>
      </c>
      <c r="E49" s="22" t="s">
        <v>60</v>
      </c>
      <c r="F49" s="1" t="s">
        <v>9</v>
      </c>
      <c r="G49" s="27">
        <v>1</v>
      </c>
      <c r="H49" s="4">
        <v>5400000</v>
      </c>
      <c r="I49" s="27">
        <f>Table2[[#This Row],[Քանակ]]*Table2[[#This Row],[ Միավորի գին]]</f>
        <v>5400000</v>
      </c>
      <c r="J49" s="1" t="s">
        <v>330</v>
      </c>
      <c r="K49" s="56"/>
    </row>
    <row r="50" spans="2:11" ht="83.25" thickBot="1" x14ac:dyDescent="0.3">
      <c r="B50" s="89">
        <f t="shared" si="0"/>
        <v>20260027</v>
      </c>
      <c r="C50" s="22" t="s">
        <v>46</v>
      </c>
      <c r="D50" s="24" t="s">
        <v>60</v>
      </c>
      <c r="E50" s="28" t="s">
        <v>455</v>
      </c>
      <c r="F50" s="1" t="s">
        <v>9</v>
      </c>
      <c r="G50" s="27">
        <v>1</v>
      </c>
      <c r="H50" s="4">
        <v>9600000</v>
      </c>
      <c r="I50" s="27">
        <f>Table2[[#This Row],[Քանակ]]*Table2[[#This Row],[ Միավորի գին]]</f>
        <v>9600000</v>
      </c>
      <c r="J50" s="1" t="s">
        <v>329</v>
      </c>
      <c r="K50" s="56"/>
    </row>
    <row r="51" spans="2:11" ht="83.25" thickBot="1" x14ac:dyDescent="0.3">
      <c r="B51" s="89">
        <f t="shared" si="0"/>
        <v>20260028</v>
      </c>
      <c r="C51" s="22" t="s">
        <v>46</v>
      </c>
      <c r="D51" s="24" t="s">
        <v>60</v>
      </c>
      <c r="E51" s="22" t="s">
        <v>60</v>
      </c>
      <c r="F51" s="1" t="s">
        <v>9</v>
      </c>
      <c r="G51" s="27">
        <v>1</v>
      </c>
      <c r="H51" s="4">
        <v>4500000</v>
      </c>
      <c r="I51" s="27">
        <f>Table2[[#This Row],[Քանակ]]*Table2[[#This Row],[ Միավորի գին]]</f>
        <v>4500000</v>
      </c>
      <c r="J51" s="1" t="s">
        <v>330</v>
      </c>
      <c r="K51" s="56"/>
    </row>
    <row r="52" spans="2:11" ht="66.75" thickBot="1" x14ac:dyDescent="0.3">
      <c r="B52" s="89">
        <f t="shared" si="0"/>
        <v>20260029</v>
      </c>
      <c r="C52" s="22" t="s">
        <v>496</v>
      </c>
      <c r="D52" s="24" t="s">
        <v>153</v>
      </c>
      <c r="E52" s="22" t="s">
        <v>347</v>
      </c>
      <c r="F52" s="1" t="s">
        <v>9</v>
      </c>
      <c r="G52" s="27">
        <v>1</v>
      </c>
      <c r="H52" s="4">
        <v>37837</v>
      </c>
      <c r="I52" s="27">
        <f>Table2[[#This Row],[Քանակ]]*Table2[[#This Row],[ Միավորի գին]]</f>
        <v>37837</v>
      </c>
      <c r="J52" s="1" t="s">
        <v>330</v>
      </c>
      <c r="K52" s="56" t="s">
        <v>332</v>
      </c>
    </row>
    <row r="53" spans="2:11" ht="66.75" thickBot="1" x14ac:dyDescent="0.3">
      <c r="B53" s="89">
        <f t="shared" si="0"/>
        <v>20260030</v>
      </c>
      <c r="C53" s="22" t="s">
        <v>12</v>
      </c>
      <c r="D53" s="24" t="s">
        <v>151</v>
      </c>
      <c r="E53" s="22" t="s">
        <v>178</v>
      </c>
      <c r="F53" s="1" t="s">
        <v>21</v>
      </c>
      <c r="G53" s="27">
        <v>88</v>
      </c>
      <c r="H53" s="4">
        <v>5500</v>
      </c>
      <c r="I53" s="27">
        <f>Table2[[#This Row],[Քանակ]]*Table2[[#This Row],[ Միավորի գին]]</f>
        <v>484000</v>
      </c>
      <c r="J53" s="1" t="s">
        <v>330</v>
      </c>
      <c r="K53" s="56"/>
    </row>
    <row r="54" spans="2:11" ht="66.75" thickBot="1" x14ac:dyDescent="0.3">
      <c r="B54" s="89">
        <f t="shared" si="0"/>
        <v>20260031</v>
      </c>
      <c r="C54" s="22" t="s">
        <v>12</v>
      </c>
      <c r="D54" s="24" t="s">
        <v>151</v>
      </c>
      <c r="E54" s="22" t="s">
        <v>189</v>
      </c>
      <c r="F54" s="1" t="s">
        <v>11</v>
      </c>
      <c r="G54" s="27">
        <v>500</v>
      </c>
      <c r="H54" s="4">
        <v>300</v>
      </c>
      <c r="I54" s="27">
        <f>Table2[[#This Row],[Քանակ]]*Table2[[#This Row],[ Միավորի գին]]</f>
        <v>150000</v>
      </c>
      <c r="J54" s="1" t="s">
        <v>330</v>
      </c>
      <c r="K54" s="56"/>
    </row>
    <row r="55" spans="2:11" ht="66.75" thickBot="1" x14ac:dyDescent="0.3">
      <c r="B55" s="89">
        <f t="shared" si="0"/>
        <v>20260032</v>
      </c>
      <c r="C55" s="22" t="s">
        <v>12</v>
      </c>
      <c r="D55" s="24" t="s">
        <v>151</v>
      </c>
      <c r="E55" s="22" t="s">
        <v>190</v>
      </c>
      <c r="F55" s="1" t="s">
        <v>11</v>
      </c>
      <c r="G55" s="27">
        <v>200</v>
      </c>
      <c r="H55" s="4">
        <v>100</v>
      </c>
      <c r="I55" s="27">
        <f>Table2[[#This Row],[Քանակ]]*Table2[[#This Row],[ Միավորի գին]]</f>
        <v>20000</v>
      </c>
      <c r="J55" s="1" t="s">
        <v>330</v>
      </c>
      <c r="K55" s="56"/>
    </row>
    <row r="56" spans="2:11" ht="66.75" thickBot="1" x14ac:dyDescent="0.3">
      <c r="B56" s="89">
        <f t="shared" si="0"/>
        <v>20260033</v>
      </c>
      <c r="C56" s="22" t="s">
        <v>12</v>
      </c>
      <c r="D56" s="24" t="s">
        <v>151</v>
      </c>
      <c r="E56" s="22" t="s">
        <v>191</v>
      </c>
      <c r="F56" s="1" t="s">
        <v>11</v>
      </c>
      <c r="G56" s="27">
        <v>300</v>
      </c>
      <c r="H56" s="4">
        <v>90</v>
      </c>
      <c r="I56" s="27">
        <f>Table2[[#This Row],[Քանակ]]*Table2[[#This Row],[ Միավորի գին]]</f>
        <v>27000</v>
      </c>
      <c r="J56" s="1" t="s">
        <v>330</v>
      </c>
      <c r="K56" s="56"/>
    </row>
    <row r="57" spans="2:11" ht="66.75" thickBot="1" x14ac:dyDescent="0.3">
      <c r="B57" s="89">
        <f t="shared" si="0"/>
        <v>20260034</v>
      </c>
      <c r="C57" s="22" t="s">
        <v>12</v>
      </c>
      <c r="D57" s="24" t="s">
        <v>151</v>
      </c>
      <c r="E57" s="22" t="s">
        <v>192</v>
      </c>
      <c r="F57" s="1" t="s">
        <v>11</v>
      </c>
      <c r="G57" s="27">
        <v>300</v>
      </c>
      <c r="H57" s="4">
        <v>100</v>
      </c>
      <c r="I57" s="27">
        <f>Table2[[#This Row],[Քանակ]]*Table2[[#This Row],[ Միավորի գին]]</f>
        <v>30000</v>
      </c>
      <c r="J57" s="1" t="s">
        <v>330</v>
      </c>
      <c r="K57" s="56"/>
    </row>
    <row r="58" spans="2:11" ht="66.75" thickBot="1" x14ac:dyDescent="0.3">
      <c r="B58" s="89">
        <f t="shared" si="0"/>
        <v>20260035</v>
      </c>
      <c r="C58" s="22" t="s">
        <v>12</v>
      </c>
      <c r="D58" s="24" t="s">
        <v>151</v>
      </c>
      <c r="E58" s="22" t="s">
        <v>193</v>
      </c>
      <c r="F58" s="1"/>
      <c r="G58" s="27"/>
      <c r="H58" s="4"/>
      <c r="I58" s="27">
        <f>SUM(I59:I60)</f>
        <v>300000</v>
      </c>
      <c r="J58" s="1" t="s">
        <v>330</v>
      </c>
      <c r="K58" s="56"/>
    </row>
    <row r="59" spans="2:11" s="38" customFormat="1" ht="66.75" outlineLevel="1" thickBot="1" x14ac:dyDescent="0.3">
      <c r="B59" s="89">
        <f t="shared" si="0"/>
        <v>20260036</v>
      </c>
      <c r="C59" s="37" t="s">
        <v>12</v>
      </c>
      <c r="D59" s="39" t="s">
        <v>151</v>
      </c>
      <c r="E59" s="37" t="s">
        <v>348</v>
      </c>
      <c r="F59" s="34" t="s">
        <v>11</v>
      </c>
      <c r="G59" s="35">
        <v>700</v>
      </c>
      <c r="H59" s="41">
        <v>300</v>
      </c>
      <c r="I59" s="35">
        <f>G59*H59</f>
        <v>210000</v>
      </c>
      <c r="J59" s="34" t="s">
        <v>330</v>
      </c>
      <c r="K59" s="34"/>
    </row>
    <row r="60" spans="2:11" s="38" customFormat="1" ht="66.75" outlineLevel="1" thickBot="1" x14ac:dyDescent="0.3">
      <c r="B60" s="89">
        <f t="shared" si="0"/>
        <v>20260037</v>
      </c>
      <c r="C60" s="37" t="s">
        <v>12</v>
      </c>
      <c r="D60" s="39" t="s">
        <v>151</v>
      </c>
      <c r="E60" s="37" t="s">
        <v>193</v>
      </c>
      <c r="F60" s="34" t="s">
        <v>11</v>
      </c>
      <c r="G60" s="35">
        <v>300</v>
      </c>
      <c r="H60" s="41">
        <v>300</v>
      </c>
      <c r="I60" s="35">
        <f>G60*H60</f>
        <v>90000</v>
      </c>
      <c r="J60" s="34" t="s">
        <v>330</v>
      </c>
      <c r="K60" s="34"/>
    </row>
    <row r="61" spans="2:11" ht="66.75" thickBot="1" x14ac:dyDescent="0.3">
      <c r="B61" s="89">
        <f t="shared" si="0"/>
        <v>20260038</v>
      </c>
      <c r="C61" s="22" t="s">
        <v>12</v>
      </c>
      <c r="D61" s="24" t="s">
        <v>151</v>
      </c>
      <c r="E61" s="22" t="s">
        <v>349</v>
      </c>
      <c r="F61" s="1" t="s">
        <v>11</v>
      </c>
      <c r="G61" s="27">
        <v>50</v>
      </c>
      <c r="H61" s="4">
        <v>160</v>
      </c>
      <c r="I61" s="27">
        <f>Table2[[#This Row],[Քանակ]]*Table2[[#This Row],[ Միավորի գին]]</f>
        <v>8000</v>
      </c>
      <c r="J61" s="1" t="s">
        <v>330</v>
      </c>
      <c r="K61" s="56"/>
    </row>
    <row r="62" spans="2:11" ht="66.75" thickBot="1" x14ac:dyDescent="0.3">
      <c r="B62" s="89">
        <f t="shared" si="0"/>
        <v>20260039</v>
      </c>
      <c r="C62" s="22" t="s">
        <v>12</v>
      </c>
      <c r="D62" s="24" t="s">
        <v>151</v>
      </c>
      <c r="E62" s="22" t="s">
        <v>349</v>
      </c>
      <c r="F62" s="1" t="s">
        <v>11</v>
      </c>
      <c r="G62" s="27">
        <v>100</v>
      </c>
      <c r="H62" s="4">
        <v>40</v>
      </c>
      <c r="I62" s="27">
        <f>Table2[[#This Row],[Քանակ]]*Table2[[#This Row],[ Միավորի գին]]</f>
        <v>4000</v>
      </c>
      <c r="J62" s="1" t="s">
        <v>330</v>
      </c>
      <c r="K62" s="56"/>
    </row>
    <row r="63" spans="2:11" ht="66.75" thickBot="1" x14ac:dyDescent="0.3">
      <c r="B63" s="89">
        <f t="shared" si="0"/>
        <v>20260040</v>
      </c>
      <c r="C63" s="22" t="s">
        <v>12</v>
      </c>
      <c r="D63" s="24" t="s">
        <v>151</v>
      </c>
      <c r="E63" s="22" t="s">
        <v>349</v>
      </c>
      <c r="F63" s="1" t="s">
        <v>11</v>
      </c>
      <c r="G63" s="27">
        <v>50</v>
      </c>
      <c r="H63" s="4">
        <v>80</v>
      </c>
      <c r="I63" s="27">
        <f>Table2[[#This Row],[Քանակ]]*Table2[[#This Row],[ Միավորի գին]]</f>
        <v>4000</v>
      </c>
      <c r="J63" s="1" t="s">
        <v>330</v>
      </c>
      <c r="K63" s="56"/>
    </row>
    <row r="64" spans="2:11" ht="66.75" thickBot="1" x14ac:dyDescent="0.3">
      <c r="B64" s="89">
        <f t="shared" si="0"/>
        <v>20260041</v>
      </c>
      <c r="C64" s="22" t="s">
        <v>12</v>
      </c>
      <c r="D64" s="24" t="s">
        <v>151</v>
      </c>
      <c r="E64" s="22" t="s">
        <v>194</v>
      </c>
      <c r="F64" s="1" t="s">
        <v>11</v>
      </c>
      <c r="G64" s="27">
        <v>100</v>
      </c>
      <c r="H64" s="4">
        <v>300</v>
      </c>
      <c r="I64" s="27">
        <f>Table2[[#This Row],[Քանակ]]*Table2[[#This Row],[ Միավորի գին]]</f>
        <v>30000</v>
      </c>
      <c r="J64" s="1" t="s">
        <v>330</v>
      </c>
      <c r="K64" s="56"/>
    </row>
    <row r="65" spans="2:11" ht="66.75" thickBot="1" x14ac:dyDescent="0.3">
      <c r="B65" s="89">
        <f t="shared" si="0"/>
        <v>20260042</v>
      </c>
      <c r="C65" s="22" t="s">
        <v>12</v>
      </c>
      <c r="D65" s="24" t="s">
        <v>151</v>
      </c>
      <c r="E65" s="22" t="s">
        <v>196</v>
      </c>
      <c r="F65" s="1" t="s">
        <v>11</v>
      </c>
      <c r="G65" s="27">
        <v>1</v>
      </c>
      <c r="H65" s="4">
        <v>100000</v>
      </c>
      <c r="I65" s="27">
        <f>Table2[[#This Row],[Քանակ]]*Table2[[#This Row],[ Միավորի գին]]</f>
        <v>100000</v>
      </c>
      <c r="J65" s="1" t="s">
        <v>330</v>
      </c>
      <c r="K65" s="56" t="s">
        <v>332</v>
      </c>
    </row>
    <row r="66" spans="2:11" ht="66.75" thickBot="1" x14ac:dyDescent="0.3">
      <c r="B66" s="89">
        <f t="shared" si="0"/>
        <v>20260043</v>
      </c>
      <c r="C66" s="22" t="s">
        <v>12</v>
      </c>
      <c r="D66" s="24" t="s">
        <v>151</v>
      </c>
      <c r="E66" s="22" t="s">
        <v>197</v>
      </c>
      <c r="F66" s="1" t="s">
        <v>11</v>
      </c>
      <c r="G66" s="27">
        <v>1</v>
      </c>
      <c r="H66" s="4">
        <v>100000</v>
      </c>
      <c r="I66" s="27">
        <f>Table2[[#This Row],[Քանակ]]*Table2[[#This Row],[ Միավորի գին]]</f>
        <v>100000</v>
      </c>
      <c r="J66" s="1" t="s">
        <v>330</v>
      </c>
      <c r="K66" s="56" t="s">
        <v>332</v>
      </c>
    </row>
    <row r="67" spans="2:11" ht="83.25" thickBot="1" x14ac:dyDescent="0.3">
      <c r="B67" s="89">
        <f t="shared" si="0"/>
        <v>20260044</v>
      </c>
      <c r="C67" s="22" t="s">
        <v>25</v>
      </c>
      <c r="D67" s="24" t="s">
        <v>151</v>
      </c>
      <c r="E67" s="22" t="s">
        <v>195</v>
      </c>
      <c r="F67" s="1" t="s">
        <v>21</v>
      </c>
      <c r="G67" s="27">
        <v>150</v>
      </c>
      <c r="H67" s="4">
        <v>700</v>
      </c>
      <c r="I67" s="27">
        <f>Table2[[#This Row],[Քանակ]]*Table2[[#This Row],[ Միավորի գին]]</f>
        <v>105000</v>
      </c>
      <c r="J67" s="1" t="s">
        <v>330</v>
      </c>
      <c r="K67" s="56"/>
    </row>
    <row r="68" spans="2:11" ht="33.75" thickBot="1" x14ac:dyDescent="0.3">
      <c r="B68" s="89">
        <f t="shared" si="0"/>
        <v>20260045</v>
      </c>
      <c r="C68" s="22" t="s">
        <v>56</v>
      </c>
      <c r="D68" s="24" t="s">
        <v>151</v>
      </c>
      <c r="E68" s="22" t="s">
        <v>450</v>
      </c>
      <c r="F68" s="1" t="s">
        <v>21</v>
      </c>
      <c r="G68" s="27">
        <v>120</v>
      </c>
      <c r="H68" s="4">
        <v>1000</v>
      </c>
      <c r="I68" s="27">
        <f>Table2[[#This Row],[Քանակ]]*Table2[[#This Row],[ Միավորի գին]]</f>
        <v>120000</v>
      </c>
      <c r="J68" s="1" t="s">
        <v>330</v>
      </c>
      <c r="K68" s="56"/>
    </row>
    <row r="69" spans="2:11" ht="33.75" thickBot="1" x14ac:dyDescent="0.3">
      <c r="B69" s="89">
        <f t="shared" ref="B69:B132" si="1">IF(J69&lt;&gt;"",VALUE(LEFT(B68,FIND("/",B68&amp;"/")-1))+1,LEFT(B68,FIND("/",B68&amp;"/")-1)&amp;"/"&amp;IF(ISNUMBER(SEARCH("/",B68)),VALUE(RIGHT(B68,LEN(B68)-FIND("/",B68)))+1,1))</f>
        <v>20260046</v>
      </c>
      <c r="C69" s="22" t="s">
        <v>56</v>
      </c>
      <c r="D69" s="24" t="s">
        <v>151</v>
      </c>
      <c r="E69" s="22" t="s">
        <v>450</v>
      </c>
      <c r="F69" s="1" t="s">
        <v>21</v>
      </c>
      <c r="G69" s="27">
        <v>120</v>
      </c>
      <c r="H69" s="4">
        <v>1000</v>
      </c>
      <c r="I69" s="27">
        <f>Table2[[#This Row],[Քանակ]]*Table2[[#This Row],[ Միավորի գին]]</f>
        <v>120000</v>
      </c>
      <c r="J69" s="1" t="s">
        <v>330</v>
      </c>
      <c r="K69" s="56"/>
    </row>
    <row r="70" spans="2:11" ht="33.75" thickBot="1" x14ac:dyDescent="0.3">
      <c r="B70" s="89">
        <f t="shared" si="1"/>
        <v>20260047</v>
      </c>
      <c r="C70" s="22" t="s">
        <v>56</v>
      </c>
      <c r="D70" s="24" t="s">
        <v>151</v>
      </c>
      <c r="E70" s="22" t="s">
        <v>450</v>
      </c>
      <c r="F70" s="1" t="s">
        <v>21</v>
      </c>
      <c r="G70" s="27">
        <v>120</v>
      </c>
      <c r="H70" s="4">
        <v>100</v>
      </c>
      <c r="I70" s="27">
        <f>Table2[[#This Row],[Քանակ]]*Table2[[#This Row],[ Միավորի գին]]</f>
        <v>12000</v>
      </c>
      <c r="J70" s="1" t="s">
        <v>330</v>
      </c>
      <c r="K70" s="56"/>
    </row>
    <row r="71" spans="2:11" ht="33.75" thickBot="1" x14ac:dyDescent="0.3">
      <c r="B71" s="89">
        <f t="shared" si="1"/>
        <v>20260048</v>
      </c>
      <c r="C71" s="22" t="s">
        <v>56</v>
      </c>
      <c r="D71" s="24" t="s">
        <v>151</v>
      </c>
      <c r="E71" s="22" t="s">
        <v>450</v>
      </c>
      <c r="F71" s="1" t="s">
        <v>55</v>
      </c>
      <c r="G71" s="27">
        <v>108</v>
      </c>
      <c r="H71" s="4">
        <v>5000</v>
      </c>
      <c r="I71" s="27">
        <f>Table2[[#This Row],[Քանակ]]*Table2[[#This Row],[ Միավորի գին]]</f>
        <v>540000</v>
      </c>
      <c r="J71" s="1" t="s">
        <v>330</v>
      </c>
      <c r="K71" s="56"/>
    </row>
    <row r="72" spans="2:11" ht="33.75" thickBot="1" x14ac:dyDescent="0.3">
      <c r="B72" s="89">
        <f t="shared" si="1"/>
        <v>20260049</v>
      </c>
      <c r="C72" s="22" t="s">
        <v>56</v>
      </c>
      <c r="D72" s="24" t="s">
        <v>151</v>
      </c>
      <c r="E72" s="22" t="s">
        <v>450</v>
      </c>
      <c r="F72" s="1" t="s">
        <v>55</v>
      </c>
      <c r="G72" s="27">
        <v>54</v>
      </c>
      <c r="H72" s="4">
        <v>5000</v>
      </c>
      <c r="I72" s="27">
        <f>Table2[[#This Row],[Քանակ]]*Table2[[#This Row],[ Միավորի գին]]</f>
        <v>270000</v>
      </c>
      <c r="J72" s="1" t="s">
        <v>330</v>
      </c>
      <c r="K72" s="56"/>
    </row>
    <row r="73" spans="2:11" ht="33.75" thickBot="1" x14ac:dyDescent="0.3">
      <c r="B73" s="89">
        <f t="shared" si="1"/>
        <v>20260050</v>
      </c>
      <c r="C73" s="22" t="s">
        <v>56</v>
      </c>
      <c r="D73" s="24" t="s">
        <v>151</v>
      </c>
      <c r="E73" s="22" t="s">
        <v>450</v>
      </c>
      <c r="F73" s="1" t="s">
        <v>55</v>
      </c>
      <c r="G73" s="27">
        <v>70</v>
      </c>
      <c r="H73" s="4">
        <v>13000</v>
      </c>
      <c r="I73" s="27">
        <f>Table2[[#This Row],[Քանակ]]*Table2[[#This Row],[ Միավորի գին]]</f>
        <v>910000</v>
      </c>
      <c r="J73" s="1" t="s">
        <v>330</v>
      </c>
      <c r="K73" s="56"/>
    </row>
    <row r="74" spans="2:11" ht="33.75" thickBot="1" x14ac:dyDescent="0.3">
      <c r="B74" s="89">
        <f t="shared" si="1"/>
        <v>20260051</v>
      </c>
      <c r="C74" s="22" t="s">
        <v>56</v>
      </c>
      <c r="D74" s="24" t="s">
        <v>151</v>
      </c>
      <c r="E74" s="22" t="s">
        <v>450</v>
      </c>
      <c r="F74" s="1" t="s">
        <v>68</v>
      </c>
      <c r="G74" s="27">
        <v>25</v>
      </c>
      <c r="H74" s="4">
        <v>4000</v>
      </c>
      <c r="I74" s="27">
        <f>Table2[[#This Row],[Քանակ]]*Table2[[#This Row],[ Միավորի գին]]</f>
        <v>100000</v>
      </c>
      <c r="J74" s="1" t="s">
        <v>330</v>
      </c>
      <c r="K74" s="56"/>
    </row>
    <row r="75" spans="2:11" ht="33.75" thickBot="1" x14ac:dyDescent="0.3">
      <c r="B75" s="89">
        <f t="shared" si="1"/>
        <v>20260052</v>
      </c>
      <c r="C75" s="22" t="s">
        <v>56</v>
      </c>
      <c r="D75" s="24" t="s">
        <v>151</v>
      </c>
      <c r="E75" s="22" t="s">
        <v>450</v>
      </c>
      <c r="F75" s="1" t="s">
        <v>55</v>
      </c>
      <c r="G75" s="27">
        <v>65</v>
      </c>
      <c r="H75" s="4">
        <v>15000</v>
      </c>
      <c r="I75" s="27">
        <f>Table2[[#This Row],[Քանակ]]*Table2[[#This Row],[ Միավորի գին]]</f>
        <v>975000</v>
      </c>
      <c r="J75" s="1" t="s">
        <v>330</v>
      </c>
      <c r="K75" s="56"/>
    </row>
    <row r="76" spans="2:11" ht="33.75" thickBot="1" x14ac:dyDescent="0.3">
      <c r="B76" s="89">
        <f t="shared" si="1"/>
        <v>20260053</v>
      </c>
      <c r="C76" s="22" t="s">
        <v>56</v>
      </c>
      <c r="D76" s="24" t="s">
        <v>151</v>
      </c>
      <c r="E76" s="22" t="s">
        <v>450</v>
      </c>
      <c r="F76" s="1" t="s">
        <v>11</v>
      </c>
      <c r="G76" s="27">
        <v>300</v>
      </c>
      <c r="H76" s="4">
        <v>2500</v>
      </c>
      <c r="I76" s="27">
        <f>Table2[[#This Row],[Քանակ]]*Table2[[#This Row],[ Միավորի գին]]</f>
        <v>750000</v>
      </c>
      <c r="J76" s="1" t="s">
        <v>330</v>
      </c>
      <c r="K76" s="56"/>
    </row>
    <row r="77" spans="2:11" ht="33.75" thickBot="1" x14ac:dyDescent="0.3">
      <c r="B77" s="89">
        <f t="shared" si="1"/>
        <v>20260054</v>
      </c>
      <c r="C77" s="22" t="s">
        <v>56</v>
      </c>
      <c r="D77" s="24" t="s">
        <v>151</v>
      </c>
      <c r="E77" s="22" t="s">
        <v>450</v>
      </c>
      <c r="F77" s="1" t="s">
        <v>11</v>
      </c>
      <c r="G77" s="27">
        <v>100</v>
      </c>
      <c r="H77" s="4">
        <v>5000</v>
      </c>
      <c r="I77" s="27">
        <f>Table2[[#This Row],[Քանակ]]*Table2[[#This Row],[ Միավորի գին]]</f>
        <v>500000</v>
      </c>
      <c r="J77" s="1" t="s">
        <v>330</v>
      </c>
      <c r="K77" s="56"/>
    </row>
    <row r="78" spans="2:11" ht="33.75" thickBot="1" x14ac:dyDescent="0.3">
      <c r="B78" s="89">
        <f t="shared" si="1"/>
        <v>20260055</v>
      </c>
      <c r="C78" s="22" t="s">
        <v>56</v>
      </c>
      <c r="D78" s="24" t="s">
        <v>151</v>
      </c>
      <c r="E78" s="22" t="s">
        <v>450</v>
      </c>
      <c r="F78" s="1" t="s">
        <v>11</v>
      </c>
      <c r="G78" s="27">
        <v>100</v>
      </c>
      <c r="H78" s="4">
        <v>3500</v>
      </c>
      <c r="I78" s="27">
        <f>Table2[[#This Row],[Քանակ]]*Table2[[#This Row],[ Միավորի գին]]</f>
        <v>350000</v>
      </c>
      <c r="J78" s="1" t="s">
        <v>330</v>
      </c>
      <c r="K78" s="56"/>
    </row>
    <row r="79" spans="2:11" ht="66.75" thickBot="1" x14ac:dyDescent="0.3">
      <c r="B79" s="89">
        <f t="shared" si="1"/>
        <v>20260056</v>
      </c>
      <c r="C79" s="22" t="s">
        <v>12</v>
      </c>
      <c r="D79" s="24" t="s">
        <v>151</v>
      </c>
      <c r="E79" s="22" t="s">
        <v>323</v>
      </c>
      <c r="F79" s="1" t="s">
        <v>11</v>
      </c>
      <c r="G79" s="27">
        <v>519</v>
      </c>
      <c r="H79" s="4">
        <v>2400</v>
      </c>
      <c r="I79" s="27">
        <f>Table2[[#This Row],[Քանակ]]*Table2[[#This Row],[ Միավորի գին]]</f>
        <v>1245600</v>
      </c>
      <c r="J79" s="1" t="s">
        <v>330</v>
      </c>
      <c r="K79" s="56"/>
    </row>
    <row r="80" spans="2:11" ht="33.75" thickBot="1" x14ac:dyDescent="0.3">
      <c r="B80" s="89">
        <f t="shared" si="1"/>
        <v>20260057</v>
      </c>
      <c r="C80" s="22" t="s">
        <v>13</v>
      </c>
      <c r="D80" s="24" t="s">
        <v>151</v>
      </c>
      <c r="E80" s="22" t="s">
        <v>233</v>
      </c>
      <c r="F80" s="1" t="s">
        <v>11</v>
      </c>
      <c r="G80" s="27"/>
      <c r="H80" s="4"/>
      <c r="I80" s="27">
        <f>I81+I82+I83+I84+I85+I86+I87+I88+I89+I90+I91+I92</f>
        <v>554400</v>
      </c>
      <c r="J80" s="1" t="s">
        <v>330</v>
      </c>
      <c r="K80" s="56"/>
    </row>
    <row r="81" spans="2:11" s="38" customFormat="1" ht="33.75" outlineLevel="1" thickBot="1" x14ac:dyDescent="0.3">
      <c r="B81" s="89" t="str">
        <f t="shared" si="1"/>
        <v>20260057/1</v>
      </c>
      <c r="C81" s="37" t="s">
        <v>13</v>
      </c>
      <c r="D81" s="39" t="s">
        <v>151</v>
      </c>
      <c r="E81" s="37" t="s">
        <v>350</v>
      </c>
      <c r="F81" s="34" t="s">
        <v>11</v>
      </c>
      <c r="G81" s="35">
        <v>160</v>
      </c>
      <c r="H81" s="41">
        <v>240</v>
      </c>
      <c r="I81" s="35">
        <f>Table2[[#This Row],[Քանակ]]*Table2[[#This Row],[ Միավորի գին]]</f>
        <v>38400</v>
      </c>
      <c r="J81" s="34"/>
      <c r="K81" s="56"/>
    </row>
    <row r="82" spans="2:11" s="38" customFormat="1" ht="33.75" outlineLevel="1" thickBot="1" x14ac:dyDescent="0.3">
      <c r="B82" s="89" t="str">
        <f t="shared" si="1"/>
        <v>20260057/2</v>
      </c>
      <c r="C82" s="37" t="s">
        <v>13</v>
      </c>
      <c r="D82" s="39" t="s">
        <v>151</v>
      </c>
      <c r="E82" s="37" t="s">
        <v>350</v>
      </c>
      <c r="F82" s="34" t="s">
        <v>11</v>
      </c>
      <c r="G82" s="35">
        <v>300</v>
      </c>
      <c r="H82" s="41">
        <v>245</v>
      </c>
      <c r="I82" s="35">
        <f>Table2[[#This Row],[Քանակ]]*Table2[[#This Row],[ Միավորի գին]]</f>
        <v>73500</v>
      </c>
      <c r="J82" s="34"/>
      <c r="K82" s="56"/>
    </row>
    <row r="83" spans="2:11" s="38" customFormat="1" ht="33.75" outlineLevel="1" thickBot="1" x14ac:dyDescent="0.3">
      <c r="B83" s="89" t="str">
        <f t="shared" si="1"/>
        <v>20260057/3</v>
      </c>
      <c r="C83" s="37" t="s">
        <v>13</v>
      </c>
      <c r="D83" s="39" t="s">
        <v>151</v>
      </c>
      <c r="E83" s="37" t="s">
        <v>350</v>
      </c>
      <c r="F83" s="34" t="s">
        <v>11</v>
      </c>
      <c r="G83" s="35">
        <v>350</v>
      </c>
      <c r="H83" s="41">
        <v>250</v>
      </c>
      <c r="I83" s="35">
        <f>Table2[[#This Row],[Քանակ]]*Table2[[#This Row],[ Միավորի գին]]</f>
        <v>87500</v>
      </c>
      <c r="J83" s="34"/>
      <c r="K83" s="56"/>
    </row>
    <row r="84" spans="2:11" s="38" customFormat="1" ht="33.75" outlineLevel="1" thickBot="1" x14ac:dyDescent="0.3">
      <c r="B84" s="89" t="str">
        <f t="shared" si="1"/>
        <v>20260057/4</v>
      </c>
      <c r="C84" s="37" t="s">
        <v>13</v>
      </c>
      <c r="D84" s="39" t="s">
        <v>151</v>
      </c>
      <c r="E84" s="37" t="s">
        <v>350</v>
      </c>
      <c r="F84" s="34" t="s">
        <v>11</v>
      </c>
      <c r="G84" s="35">
        <v>350</v>
      </c>
      <c r="H84" s="41">
        <v>255</v>
      </c>
      <c r="I84" s="35">
        <f>Table2[[#This Row],[Քանակ]]*Table2[[#This Row],[ Միավորի գին]]</f>
        <v>89250</v>
      </c>
      <c r="J84" s="34"/>
      <c r="K84" s="56"/>
    </row>
    <row r="85" spans="2:11" s="38" customFormat="1" ht="33.75" outlineLevel="1" thickBot="1" x14ac:dyDescent="0.3">
      <c r="B85" s="89" t="str">
        <f t="shared" si="1"/>
        <v>20260057/5</v>
      </c>
      <c r="C85" s="37" t="s">
        <v>13</v>
      </c>
      <c r="D85" s="39" t="s">
        <v>151</v>
      </c>
      <c r="E85" s="37" t="s">
        <v>350</v>
      </c>
      <c r="F85" s="34" t="s">
        <v>11</v>
      </c>
      <c r="G85" s="35">
        <v>250</v>
      </c>
      <c r="H85" s="41">
        <v>300</v>
      </c>
      <c r="I85" s="35">
        <f>Table2[[#This Row],[Քանակ]]*Table2[[#This Row],[ Միավորի գին]]</f>
        <v>75000</v>
      </c>
      <c r="J85" s="34"/>
      <c r="K85" s="56"/>
    </row>
    <row r="86" spans="2:11" s="38" customFormat="1" ht="33.75" outlineLevel="1" thickBot="1" x14ac:dyDescent="0.3">
      <c r="B86" s="89" t="str">
        <f t="shared" si="1"/>
        <v>20260057/6</v>
      </c>
      <c r="C86" s="37" t="s">
        <v>13</v>
      </c>
      <c r="D86" s="39" t="s">
        <v>151</v>
      </c>
      <c r="E86" s="37" t="s">
        <v>350</v>
      </c>
      <c r="F86" s="34" t="s">
        <v>11</v>
      </c>
      <c r="G86" s="35">
        <v>150</v>
      </c>
      <c r="H86" s="41">
        <v>140</v>
      </c>
      <c r="I86" s="35">
        <f>Table2[[#This Row],[Քանակ]]*Table2[[#This Row],[ Միավորի գին]]</f>
        <v>21000</v>
      </c>
      <c r="J86" s="34"/>
      <c r="K86" s="56"/>
    </row>
    <row r="87" spans="2:11" s="38" customFormat="1" ht="33.75" outlineLevel="1" thickBot="1" x14ac:dyDescent="0.3">
      <c r="B87" s="89" t="str">
        <f t="shared" si="1"/>
        <v>20260057/7</v>
      </c>
      <c r="C87" s="37" t="s">
        <v>13</v>
      </c>
      <c r="D87" s="39" t="s">
        <v>151</v>
      </c>
      <c r="E87" s="37" t="s">
        <v>350</v>
      </c>
      <c r="F87" s="34" t="s">
        <v>11</v>
      </c>
      <c r="G87" s="35">
        <v>150</v>
      </c>
      <c r="H87" s="41">
        <v>145</v>
      </c>
      <c r="I87" s="35">
        <f>Table2[[#This Row],[Քանակ]]*Table2[[#This Row],[ Միավորի գին]]</f>
        <v>21750</v>
      </c>
      <c r="J87" s="34"/>
      <c r="K87" s="56"/>
    </row>
    <row r="88" spans="2:11" s="38" customFormat="1" ht="33.75" outlineLevel="1" thickBot="1" x14ac:dyDescent="0.3">
      <c r="B88" s="89" t="str">
        <f t="shared" si="1"/>
        <v>20260057/8</v>
      </c>
      <c r="C88" s="37" t="s">
        <v>13</v>
      </c>
      <c r="D88" s="39" t="s">
        <v>151</v>
      </c>
      <c r="E88" s="37" t="s">
        <v>350</v>
      </c>
      <c r="F88" s="34" t="s">
        <v>11</v>
      </c>
      <c r="G88" s="35">
        <v>170</v>
      </c>
      <c r="H88" s="41">
        <v>150</v>
      </c>
      <c r="I88" s="35">
        <f>Table2[[#This Row],[Քանակ]]*Table2[[#This Row],[ Միավորի գին]]</f>
        <v>25500</v>
      </c>
      <c r="J88" s="34"/>
      <c r="K88" s="56"/>
    </row>
    <row r="89" spans="2:11" s="38" customFormat="1" ht="33.75" outlineLevel="1" thickBot="1" x14ac:dyDescent="0.3">
      <c r="B89" s="89" t="str">
        <f t="shared" si="1"/>
        <v>20260057/9</v>
      </c>
      <c r="C89" s="37" t="s">
        <v>13</v>
      </c>
      <c r="D89" s="39" t="s">
        <v>151</v>
      </c>
      <c r="E89" s="37" t="s">
        <v>350</v>
      </c>
      <c r="F89" s="34" t="s">
        <v>11</v>
      </c>
      <c r="G89" s="35">
        <v>200</v>
      </c>
      <c r="H89" s="41">
        <v>155</v>
      </c>
      <c r="I89" s="35">
        <f>Table2[[#This Row],[Քանակ]]*Table2[[#This Row],[ Միավորի գին]]</f>
        <v>31000</v>
      </c>
      <c r="J89" s="34"/>
      <c r="K89" s="56"/>
    </row>
    <row r="90" spans="2:11" s="38" customFormat="1" ht="35.25" outlineLevel="1" thickBot="1" x14ac:dyDescent="0.3">
      <c r="B90" s="89" t="str">
        <f t="shared" si="1"/>
        <v>20260057/10</v>
      </c>
      <c r="C90" s="37" t="s">
        <v>13</v>
      </c>
      <c r="D90" s="39" t="s">
        <v>151</v>
      </c>
      <c r="E90" s="37" t="s">
        <v>350</v>
      </c>
      <c r="F90" s="34" t="s">
        <v>11</v>
      </c>
      <c r="G90" s="35">
        <v>150</v>
      </c>
      <c r="H90" s="41">
        <v>160</v>
      </c>
      <c r="I90" s="35">
        <f>Table2[[#This Row],[Քանակ]]*Table2[[#This Row],[ Միավորի գին]]</f>
        <v>24000</v>
      </c>
      <c r="J90" s="34"/>
      <c r="K90" s="56"/>
    </row>
    <row r="91" spans="2:11" s="38" customFormat="1" ht="33.75" outlineLevel="1" thickBot="1" x14ac:dyDescent="0.3">
      <c r="B91" s="89" t="str">
        <f t="shared" si="1"/>
        <v>20260057/11</v>
      </c>
      <c r="C91" s="37" t="s">
        <v>14</v>
      </c>
      <c r="D91" s="39" t="s">
        <v>151</v>
      </c>
      <c r="E91" s="37" t="s">
        <v>351</v>
      </c>
      <c r="F91" s="34" t="s">
        <v>11</v>
      </c>
      <c r="G91" s="35">
        <v>15</v>
      </c>
      <c r="H91" s="41">
        <v>900</v>
      </c>
      <c r="I91" s="35">
        <f>Table2[[#This Row],[Քանակ]]*Table2[[#This Row],[ Միավորի գին]]</f>
        <v>13500</v>
      </c>
      <c r="J91" s="34"/>
      <c r="K91" s="56"/>
    </row>
    <row r="92" spans="2:11" s="38" customFormat="1" ht="35.25" outlineLevel="1" thickBot="1" x14ac:dyDescent="0.3">
      <c r="B92" s="89" t="str">
        <f t="shared" si="1"/>
        <v>20260057/12</v>
      </c>
      <c r="C92" s="37" t="s">
        <v>14</v>
      </c>
      <c r="D92" s="39" t="s">
        <v>151</v>
      </c>
      <c r="E92" s="37" t="s">
        <v>351</v>
      </c>
      <c r="F92" s="34" t="s">
        <v>11</v>
      </c>
      <c r="G92" s="35">
        <v>10</v>
      </c>
      <c r="H92" s="41">
        <v>5400</v>
      </c>
      <c r="I92" s="35">
        <f>Table2[[#This Row],[Քանակ]]*Table2[[#This Row],[ Միավորի գին]]</f>
        <v>54000</v>
      </c>
      <c r="J92" s="34"/>
      <c r="K92" s="56"/>
    </row>
    <row r="93" spans="2:11" ht="66.75" thickBot="1" x14ac:dyDescent="0.3">
      <c r="B93" s="89">
        <f t="shared" si="1"/>
        <v>20260058</v>
      </c>
      <c r="C93" s="22" t="s">
        <v>12</v>
      </c>
      <c r="D93" s="24" t="s">
        <v>151</v>
      </c>
      <c r="E93" s="22" t="s">
        <v>178</v>
      </c>
      <c r="F93" s="1" t="s">
        <v>21</v>
      </c>
      <c r="G93" s="27">
        <v>10</v>
      </c>
      <c r="H93" s="4">
        <v>5500</v>
      </c>
      <c r="I93" s="27">
        <f>Table2[[#This Row],[Քանակ]]*Table2[[#This Row],[ Միավորի գին]]</f>
        <v>55000</v>
      </c>
      <c r="J93" s="1" t="s">
        <v>330</v>
      </c>
      <c r="K93" s="56"/>
    </row>
    <row r="94" spans="2:11" ht="66.75" thickBot="1" x14ac:dyDescent="0.3">
      <c r="B94" s="89">
        <f t="shared" si="1"/>
        <v>20260059</v>
      </c>
      <c r="C94" s="22" t="s">
        <v>12</v>
      </c>
      <c r="D94" s="24" t="s">
        <v>151</v>
      </c>
      <c r="E94" s="22" t="s">
        <v>352</v>
      </c>
      <c r="F94" s="1" t="s">
        <v>11</v>
      </c>
      <c r="G94" s="27">
        <v>16000</v>
      </c>
      <c r="H94" s="4">
        <v>15</v>
      </c>
      <c r="I94" s="27">
        <f>Table2[[#This Row],[Քանակ]]*Table2[[#This Row],[ Միավորի գին]]</f>
        <v>240000</v>
      </c>
      <c r="J94" s="1" t="s">
        <v>330</v>
      </c>
      <c r="K94" s="56"/>
    </row>
    <row r="95" spans="2:11" ht="66.75" thickBot="1" x14ac:dyDescent="0.3">
      <c r="B95" s="89">
        <f t="shared" si="1"/>
        <v>20260060</v>
      </c>
      <c r="C95" s="22" t="s">
        <v>12</v>
      </c>
      <c r="D95" s="24" t="s">
        <v>151</v>
      </c>
      <c r="E95" s="22" t="s">
        <v>352</v>
      </c>
      <c r="F95" s="1" t="s">
        <v>11</v>
      </c>
      <c r="G95" s="27">
        <v>3000</v>
      </c>
      <c r="H95" s="4">
        <v>20</v>
      </c>
      <c r="I95" s="27">
        <f>Table2[[#This Row],[Քանակ]]*Table2[[#This Row],[ Միավորի գին]]</f>
        <v>60000</v>
      </c>
      <c r="J95" s="1" t="s">
        <v>330</v>
      </c>
      <c r="K95" s="56"/>
    </row>
    <row r="96" spans="2:11" ht="66.75" thickBot="1" x14ac:dyDescent="0.3">
      <c r="B96" s="89">
        <f t="shared" si="1"/>
        <v>20260061</v>
      </c>
      <c r="C96" s="22" t="s">
        <v>12</v>
      </c>
      <c r="D96" s="24" t="s">
        <v>151</v>
      </c>
      <c r="E96" s="22" t="s">
        <v>352</v>
      </c>
      <c r="F96" s="1" t="s">
        <v>11</v>
      </c>
      <c r="G96" s="27">
        <v>17000</v>
      </c>
      <c r="H96" s="4">
        <v>35</v>
      </c>
      <c r="I96" s="27">
        <f>Table2[[#This Row],[Քանակ]]*Table2[[#This Row],[ Միավորի գին]]</f>
        <v>595000</v>
      </c>
      <c r="J96" s="1" t="s">
        <v>330</v>
      </c>
      <c r="K96" s="56"/>
    </row>
    <row r="97" spans="2:11" ht="66.75" thickBot="1" x14ac:dyDescent="0.3">
      <c r="B97" s="89">
        <f t="shared" si="1"/>
        <v>20260062</v>
      </c>
      <c r="C97" s="22" t="s">
        <v>12</v>
      </c>
      <c r="D97" s="24" t="s">
        <v>151</v>
      </c>
      <c r="E97" s="22" t="s">
        <v>352</v>
      </c>
      <c r="F97" s="1" t="s">
        <v>11</v>
      </c>
      <c r="G97" s="27">
        <v>5000</v>
      </c>
      <c r="H97" s="4">
        <v>40</v>
      </c>
      <c r="I97" s="27">
        <f>Table2[[#This Row],[Քանակ]]*Table2[[#This Row],[ Միավորի գին]]</f>
        <v>200000</v>
      </c>
      <c r="J97" s="1" t="s">
        <v>330</v>
      </c>
      <c r="K97" s="56"/>
    </row>
    <row r="98" spans="2:11" ht="66.75" thickBot="1" x14ac:dyDescent="0.3">
      <c r="B98" s="89">
        <f t="shared" si="1"/>
        <v>20260063</v>
      </c>
      <c r="C98" s="22" t="s">
        <v>12</v>
      </c>
      <c r="D98" s="24" t="s">
        <v>151</v>
      </c>
      <c r="E98" s="22" t="s">
        <v>352</v>
      </c>
      <c r="F98" s="1" t="s">
        <v>11</v>
      </c>
      <c r="G98" s="27">
        <v>17000</v>
      </c>
      <c r="H98" s="4">
        <v>50</v>
      </c>
      <c r="I98" s="27">
        <f>Table2[[#This Row],[Քանակ]]*Table2[[#This Row],[ Միավորի գին]]</f>
        <v>850000</v>
      </c>
      <c r="J98" s="1" t="s">
        <v>330</v>
      </c>
      <c r="K98" s="56"/>
    </row>
    <row r="99" spans="2:11" ht="66.75" thickBot="1" x14ac:dyDescent="0.3">
      <c r="B99" s="89">
        <f t="shared" si="1"/>
        <v>20260064</v>
      </c>
      <c r="C99" s="22" t="s">
        <v>12</v>
      </c>
      <c r="D99" s="24" t="s">
        <v>151</v>
      </c>
      <c r="E99" s="22" t="s">
        <v>352</v>
      </c>
      <c r="F99" s="1" t="s">
        <v>11</v>
      </c>
      <c r="G99" s="27">
        <v>5000</v>
      </c>
      <c r="H99" s="4">
        <v>100</v>
      </c>
      <c r="I99" s="27">
        <f>Table2[[#This Row],[Քանակ]]*Table2[[#This Row],[ Միավորի գին]]</f>
        <v>500000</v>
      </c>
      <c r="J99" s="1" t="s">
        <v>330</v>
      </c>
      <c r="K99" s="56"/>
    </row>
    <row r="100" spans="2:11" ht="33.75" thickBot="1" x14ac:dyDescent="0.3">
      <c r="B100" s="89">
        <f t="shared" si="1"/>
        <v>20260065</v>
      </c>
      <c r="C100" s="22" t="s">
        <v>48</v>
      </c>
      <c r="D100" s="24" t="s">
        <v>153</v>
      </c>
      <c r="E100" s="22" t="s">
        <v>353</v>
      </c>
      <c r="F100" s="1" t="s">
        <v>9</v>
      </c>
      <c r="G100" s="27">
        <v>1</v>
      </c>
      <c r="H100" s="4">
        <v>330262</v>
      </c>
      <c r="I100" s="27">
        <f>Table2[[#This Row],[Քանակ]]*Table2[[#This Row],[ Միավորի գին]]</f>
        <v>330262</v>
      </c>
      <c r="J100" s="1" t="s">
        <v>330</v>
      </c>
      <c r="K100" s="56"/>
    </row>
    <row r="101" spans="2:11" ht="33.75" thickBot="1" x14ac:dyDescent="0.3">
      <c r="B101" s="89">
        <f t="shared" si="1"/>
        <v>20260066</v>
      </c>
      <c r="C101" s="22" t="s">
        <v>48</v>
      </c>
      <c r="D101" s="24" t="s">
        <v>153</v>
      </c>
      <c r="E101" s="22" t="s">
        <v>353</v>
      </c>
      <c r="F101" s="1" t="s">
        <v>9</v>
      </c>
      <c r="G101" s="27">
        <v>1</v>
      </c>
      <c r="H101" s="4">
        <v>693686</v>
      </c>
      <c r="I101" s="27">
        <f>Table2[[#This Row],[Քանակ]]*Table2[[#This Row],[ Միավորի գին]]</f>
        <v>693686</v>
      </c>
      <c r="J101" s="1" t="s">
        <v>330</v>
      </c>
      <c r="K101" s="56"/>
    </row>
    <row r="102" spans="2:11" ht="33.75" thickBot="1" x14ac:dyDescent="0.3">
      <c r="B102" s="89">
        <f t="shared" si="1"/>
        <v>20260067</v>
      </c>
      <c r="C102" s="22" t="s">
        <v>48</v>
      </c>
      <c r="D102" s="24" t="s">
        <v>153</v>
      </c>
      <c r="E102" s="22" t="s">
        <v>353</v>
      </c>
      <c r="F102" s="1" t="s">
        <v>9</v>
      </c>
      <c r="G102" s="27">
        <v>1</v>
      </c>
      <c r="H102" s="4">
        <v>650331</v>
      </c>
      <c r="I102" s="27">
        <f>Table2[[#This Row],[Քանակ]]*Table2[[#This Row],[ Միավորի գին]]</f>
        <v>650331</v>
      </c>
      <c r="J102" s="1" t="s">
        <v>330</v>
      </c>
      <c r="K102" s="56"/>
    </row>
    <row r="103" spans="2:11" ht="33.75" thickBot="1" x14ac:dyDescent="0.3">
      <c r="B103" s="89">
        <f t="shared" si="1"/>
        <v>20260068</v>
      </c>
      <c r="C103" s="22" t="s">
        <v>48</v>
      </c>
      <c r="D103" s="24" t="s">
        <v>153</v>
      </c>
      <c r="E103" s="22" t="s">
        <v>353</v>
      </c>
      <c r="F103" s="1" t="s">
        <v>9</v>
      </c>
      <c r="G103" s="27">
        <v>1</v>
      </c>
      <c r="H103" s="4">
        <v>221651</v>
      </c>
      <c r="I103" s="27">
        <f>Table2[[#This Row],[Քանակ]]*Table2[[#This Row],[ Միավորի գին]]</f>
        <v>221651</v>
      </c>
      <c r="J103" s="1" t="s">
        <v>330</v>
      </c>
      <c r="K103" s="56"/>
    </row>
    <row r="104" spans="2:11" ht="33.75" thickBot="1" x14ac:dyDescent="0.3">
      <c r="B104" s="89">
        <f t="shared" si="1"/>
        <v>20260069</v>
      </c>
      <c r="C104" s="22" t="s">
        <v>48</v>
      </c>
      <c r="D104" s="24" t="s">
        <v>153</v>
      </c>
      <c r="E104" s="22" t="s">
        <v>353</v>
      </c>
      <c r="F104" s="1" t="s">
        <v>9</v>
      </c>
      <c r="G104" s="27">
        <v>1</v>
      </c>
      <c r="H104" s="4">
        <v>319768</v>
      </c>
      <c r="I104" s="27">
        <f>Table2[[#This Row],[Քանակ]]*Table2[[#This Row],[ Միավորի գին]]</f>
        <v>319768</v>
      </c>
      <c r="J104" s="1" t="s">
        <v>330</v>
      </c>
      <c r="K104" s="56"/>
    </row>
    <row r="105" spans="2:11" ht="33.75" thickBot="1" x14ac:dyDescent="0.3">
      <c r="B105" s="89">
        <f t="shared" si="1"/>
        <v>20260070</v>
      </c>
      <c r="C105" s="22" t="s">
        <v>48</v>
      </c>
      <c r="D105" s="24" t="s">
        <v>153</v>
      </c>
      <c r="E105" s="22" t="s">
        <v>353</v>
      </c>
      <c r="F105" s="1" t="s">
        <v>9</v>
      </c>
      <c r="G105" s="27">
        <v>1</v>
      </c>
      <c r="H105" s="4">
        <v>193297</v>
      </c>
      <c r="I105" s="27">
        <f>Table2[[#This Row],[Քանակ]]*Table2[[#This Row],[ Միավորի գին]]</f>
        <v>193297</v>
      </c>
      <c r="J105" s="1" t="s">
        <v>330</v>
      </c>
      <c r="K105" s="56"/>
    </row>
    <row r="106" spans="2:11" ht="33.75" thickBot="1" x14ac:dyDescent="0.3">
      <c r="B106" s="89">
        <f t="shared" si="1"/>
        <v>20260071</v>
      </c>
      <c r="C106" s="22" t="s">
        <v>48</v>
      </c>
      <c r="D106" s="24" t="s">
        <v>153</v>
      </c>
      <c r="E106" s="22" t="s">
        <v>353</v>
      </c>
      <c r="F106" s="1" t="s">
        <v>9</v>
      </c>
      <c r="G106" s="27">
        <v>1</v>
      </c>
      <c r="H106" s="4">
        <v>6503</v>
      </c>
      <c r="I106" s="27">
        <f>Table2[[#This Row],[Քանակ]]*Table2[[#This Row],[ Միավորի գին]]</f>
        <v>6503</v>
      </c>
      <c r="J106" s="1" t="s">
        <v>330</v>
      </c>
      <c r="K106" s="56"/>
    </row>
    <row r="107" spans="2:11" ht="33.75" thickBot="1" x14ac:dyDescent="0.3">
      <c r="B107" s="89">
        <f t="shared" si="1"/>
        <v>20260072</v>
      </c>
      <c r="C107" s="22" t="s">
        <v>48</v>
      </c>
      <c r="D107" s="24" t="s">
        <v>153</v>
      </c>
      <c r="E107" s="22" t="s">
        <v>353</v>
      </c>
      <c r="F107" s="1" t="s">
        <v>9</v>
      </c>
      <c r="G107" s="27">
        <v>1</v>
      </c>
      <c r="H107" s="4">
        <v>70904</v>
      </c>
      <c r="I107" s="27">
        <f>Table2[[#This Row],[Քանակ]]*Table2[[#This Row],[ Միավորի գին]]</f>
        <v>70904</v>
      </c>
      <c r="J107" s="1" t="s">
        <v>330</v>
      </c>
      <c r="K107" s="56"/>
    </row>
    <row r="108" spans="2:11" ht="33.75" thickBot="1" x14ac:dyDescent="0.3">
      <c r="B108" s="89">
        <f t="shared" si="1"/>
        <v>20260073</v>
      </c>
      <c r="C108" s="22" t="s">
        <v>48</v>
      </c>
      <c r="D108" s="24" t="s">
        <v>153</v>
      </c>
      <c r="E108" s="22" t="s">
        <v>353</v>
      </c>
      <c r="F108" s="1" t="s">
        <v>9</v>
      </c>
      <c r="G108" s="27">
        <v>1</v>
      </c>
      <c r="H108" s="4">
        <v>745574</v>
      </c>
      <c r="I108" s="27">
        <f>Table2[[#This Row],[Քանակ]]*Table2[[#This Row],[ Միավորի գին]]</f>
        <v>745574</v>
      </c>
      <c r="J108" s="1" t="s">
        <v>330</v>
      </c>
      <c r="K108" s="56"/>
    </row>
    <row r="109" spans="2:11" ht="33.75" thickBot="1" x14ac:dyDescent="0.3">
      <c r="B109" s="89">
        <f t="shared" si="1"/>
        <v>20260074</v>
      </c>
      <c r="C109" s="22" t="s">
        <v>48</v>
      </c>
      <c r="D109" s="24" t="s">
        <v>153</v>
      </c>
      <c r="E109" s="22" t="s">
        <v>353</v>
      </c>
      <c r="F109" s="1" t="s">
        <v>9</v>
      </c>
      <c r="G109" s="27">
        <v>1</v>
      </c>
      <c r="H109" s="4">
        <v>476909</v>
      </c>
      <c r="I109" s="27">
        <f>Table2[[#This Row],[Քանակ]]*Table2[[#This Row],[ Միավորի գին]]</f>
        <v>476909</v>
      </c>
      <c r="J109" s="1" t="s">
        <v>330</v>
      </c>
      <c r="K109" s="56"/>
    </row>
    <row r="110" spans="2:11" ht="33.75" thickBot="1" x14ac:dyDescent="0.3">
      <c r="B110" s="89">
        <f t="shared" si="1"/>
        <v>20260075</v>
      </c>
      <c r="C110" s="22" t="s">
        <v>48</v>
      </c>
      <c r="D110" s="24" t="s">
        <v>153</v>
      </c>
      <c r="E110" s="22" t="s">
        <v>353</v>
      </c>
      <c r="F110" s="1" t="s">
        <v>9</v>
      </c>
      <c r="G110" s="27">
        <v>1</v>
      </c>
      <c r="H110" s="4">
        <v>145000</v>
      </c>
      <c r="I110" s="27">
        <f>Table2[[#This Row],[Քանակ]]*Table2[[#This Row],[ Միավորի գին]]</f>
        <v>145000</v>
      </c>
      <c r="J110" s="1" t="s">
        <v>330</v>
      </c>
      <c r="K110" s="56"/>
    </row>
    <row r="111" spans="2:11" ht="33.75" thickBot="1" x14ac:dyDescent="0.3">
      <c r="B111" s="89">
        <f t="shared" si="1"/>
        <v>20260076</v>
      </c>
      <c r="C111" s="22" t="s">
        <v>48</v>
      </c>
      <c r="D111" s="24" t="s">
        <v>153</v>
      </c>
      <c r="E111" s="22" t="s">
        <v>353</v>
      </c>
      <c r="F111" s="1" t="s">
        <v>9</v>
      </c>
      <c r="G111" s="27">
        <v>1</v>
      </c>
      <c r="H111" s="4">
        <v>324979</v>
      </c>
      <c r="I111" s="27">
        <f>Table2[[#This Row],[Քանակ]]*Table2[[#This Row],[ Միավորի գին]]</f>
        <v>324979</v>
      </c>
      <c r="J111" s="1" t="s">
        <v>330</v>
      </c>
      <c r="K111" s="56"/>
    </row>
    <row r="112" spans="2:11" ht="33.75" thickBot="1" x14ac:dyDescent="0.3">
      <c r="B112" s="89">
        <f t="shared" si="1"/>
        <v>20260077</v>
      </c>
      <c r="C112" s="22" t="s">
        <v>48</v>
      </c>
      <c r="D112" s="24" t="s">
        <v>153</v>
      </c>
      <c r="E112" s="22" t="s">
        <v>353</v>
      </c>
      <c r="F112" s="1" t="s">
        <v>9</v>
      </c>
      <c r="G112" s="27">
        <v>1</v>
      </c>
      <c r="H112" s="4">
        <v>260132</v>
      </c>
      <c r="I112" s="27">
        <f>Table2[[#This Row],[Քանակ]]*Table2[[#This Row],[ Միավորի գին]]</f>
        <v>260132</v>
      </c>
      <c r="J112" s="1" t="s">
        <v>330</v>
      </c>
      <c r="K112" s="56"/>
    </row>
    <row r="113" spans="2:11" ht="33.75" thickBot="1" x14ac:dyDescent="0.3">
      <c r="B113" s="89">
        <f t="shared" si="1"/>
        <v>20260078</v>
      </c>
      <c r="C113" s="22" t="s">
        <v>48</v>
      </c>
      <c r="D113" s="24" t="s">
        <v>153</v>
      </c>
      <c r="E113" s="22" t="s">
        <v>353</v>
      </c>
      <c r="F113" s="1" t="s">
        <v>9</v>
      </c>
      <c r="G113" s="27">
        <v>1</v>
      </c>
      <c r="H113" s="4">
        <v>614858</v>
      </c>
      <c r="I113" s="27">
        <f>Table2[[#This Row],[Քանակ]]*Table2[[#This Row],[ Միավորի գին]]</f>
        <v>614858</v>
      </c>
      <c r="J113" s="1" t="s">
        <v>330</v>
      </c>
      <c r="K113" s="56"/>
    </row>
    <row r="114" spans="2:11" ht="33.75" thickBot="1" x14ac:dyDescent="0.3">
      <c r="B114" s="89">
        <f t="shared" si="1"/>
        <v>20260079</v>
      </c>
      <c r="C114" s="22" t="s">
        <v>48</v>
      </c>
      <c r="D114" s="24" t="s">
        <v>153</v>
      </c>
      <c r="E114" s="22" t="s">
        <v>353</v>
      </c>
      <c r="F114" s="1" t="s">
        <v>9</v>
      </c>
      <c r="G114" s="27">
        <v>1</v>
      </c>
      <c r="H114" s="4">
        <v>36876</v>
      </c>
      <c r="I114" s="27">
        <f>Table2[[#This Row],[Քանակ]]*Table2[[#This Row],[ Միավորի գին]]</f>
        <v>36876</v>
      </c>
      <c r="J114" s="1" t="s">
        <v>330</v>
      </c>
      <c r="K114" s="56"/>
    </row>
    <row r="115" spans="2:11" ht="33.75" thickBot="1" x14ac:dyDescent="0.3">
      <c r="B115" s="89">
        <f t="shared" si="1"/>
        <v>20260080</v>
      </c>
      <c r="C115" s="22" t="s">
        <v>48</v>
      </c>
      <c r="D115" s="24" t="s">
        <v>153</v>
      </c>
      <c r="E115" s="22" t="s">
        <v>353</v>
      </c>
      <c r="F115" s="1" t="s">
        <v>9</v>
      </c>
      <c r="G115" s="27">
        <v>1</v>
      </c>
      <c r="H115" s="4">
        <v>469938</v>
      </c>
      <c r="I115" s="27">
        <f>Table2[[#This Row],[Քանակ]]*Table2[[#This Row],[ Միավորի գին]]</f>
        <v>469938</v>
      </c>
      <c r="J115" s="1" t="s">
        <v>330</v>
      </c>
      <c r="K115" s="56"/>
    </row>
    <row r="116" spans="2:11" ht="33.75" thickBot="1" x14ac:dyDescent="0.3">
      <c r="B116" s="89">
        <f t="shared" si="1"/>
        <v>20260081</v>
      </c>
      <c r="C116" s="22" t="s">
        <v>48</v>
      </c>
      <c r="D116" s="24" t="s">
        <v>153</v>
      </c>
      <c r="E116" s="22" t="s">
        <v>353</v>
      </c>
      <c r="F116" s="1" t="s">
        <v>9</v>
      </c>
      <c r="G116" s="27">
        <v>1</v>
      </c>
      <c r="H116" s="4">
        <v>390199</v>
      </c>
      <c r="I116" s="27">
        <f>Table2[[#This Row],[Քանակ]]*Table2[[#This Row],[ Միավորի գին]]</f>
        <v>390199</v>
      </c>
      <c r="J116" s="1" t="s">
        <v>330</v>
      </c>
      <c r="K116" s="56"/>
    </row>
    <row r="117" spans="2:11" ht="33.75" thickBot="1" x14ac:dyDescent="0.3">
      <c r="B117" s="89">
        <f t="shared" si="1"/>
        <v>20260082</v>
      </c>
      <c r="C117" s="22" t="s">
        <v>48</v>
      </c>
      <c r="D117" s="24" t="s">
        <v>153</v>
      </c>
      <c r="E117" s="22" t="s">
        <v>353</v>
      </c>
      <c r="F117" s="1" t="s">
        <v>9</v>
      </c>
      <c r="G117" s="27">
        <v>1</v>
      </c>
      <c r="H117" s="4">
        <v>650331</v>
      </c>
      <c r="I117" s="27">
        <f>Table2[[#This Row],[Քանակ]]*Table2[[#This Row],[ Միավորի գին]]</f>
        <v>650331</v>
      </c>
      <c r="J117" s="1" t="s">
        <v>330</v>
      </c>
      <c r="K117" s="56"/>
    </row>
    <row r="118" spans="2:11" ht="33.75" thickBot="1" x14ac:dyDescent="0.3">
      <c r="B118" s="89">
        <f t="shared" si="1"/>
        <v>20260083</v>
      </c>
      <c r="C118" s="22" t="s">
        <v>48</v>
      </c>
      <c r="D118" s="24" t="s">
        <v>153</v>
      </c>
      <c r="E118" s="22" t="s">
        <v>353</v>
      </c>
      <c r="F118" s="1" t="s">
        <v>9</v>
      </c>
      <c r="G118" s="27">
        <v>1</v>
      </c>
      <c r="H118" s="4">
        <v>86711</v>
      </c>
      <c r="I118" s="27">
        <f>Table2[[#This Row],[Քանակ]]*Table2[[#This Row],[ Միավորի գին]]</f>
        <v>86711</v>
      </c>
      <c r="J118" s="1" t="s">
        <v>330</v>
      </c>
      <c r="K118" s="56"/>
    </row>
    <row r="119" spans="2:11" ht="33.75" thickBot="1" x14ac:dyDescent="0.3">
      <c r="B119" s="89">
        <f t="shared" si="1"/>
        <v>20260084</v>
      </c>
      <c r="C119" s="22" t="s">
        <v>48</v>
      </c>
      <c r="D119" s="24" t="s">
        <v>153</v>
      </c>
      <c r="E119" s="22" t="s">
        <v>353</v>
      </c>
      <c r="F119" s="1" t="s">
        <v>9</v>
      </c>
      <c r="G119" s="27">
        <v>1</v>
      </c>
      <c r="H119" s="4">
        <v>48466</v>
      </c>
      <c r="I119" s="27">
        <f>Table2[[#This Row],[Քանակ]]*Table2[[#This Row],[ Միավորի գին]]</f>
        <v>48466</v>
      </c>
      <c r="J119" s="1" t="s">
        <v>330</v>
      </c>
      <c r="K119" s="56"/>
    </row>
    <row r="120" spans="2:11" ht="33.75" thickBot="1" x14ac:dyDescent="0.3">
      <c r="B120" s="89">
        <f t="shared" si="1"/>
        <v>20260085</v>
      </c>
      <c r="C120" s="22" t="s">
        <v>48</v>
      </c>
      <c r="D120" s="24" t="s">
        <v>153</v>
      </c>
      <c r="E120" s="22" t="s">
        <v>353</v>
      </c>
      <c r="F120" s="1" t="s">
        <v>9</v>
      </c>
      <c r="G120" s="27">
        <v>1</v>
      </c>
      <c r="H120" s="4">
        <v>203280</v>
      </c>
      <c r="I120" s="27">
        <f>Table2[[#This Row],[Քանակ]]*Table2[[#This Row],[ Միավորի գին]]</f>
        <v>203280</v>
      </c>
      <c r="J120" s="1" t="s">
        <v>330</v>
      </c>
      <c r="K120" s="56"/>
    </row>
    <row r="121" spans="2:11" ht="33.75" thickBot="1" x14ac:dyDescent="0.3">
      <c r="B121" s="89">
        <f t="shared" si="1"/>
        <v>20260086</v>
      </c>
      <c r="C121" s="22" t="s">
        <v>48</v>
      </c>
      <c r="D121" s="24" t="s">
        <v>153</v>
      </c>
      <c r="E121" s="22" t="s">
        <v>353</v>
      </c>
      <c r="F121" s="1" t="s">
        <v>9</v>
      </c>
      <c r="G121" s="27">
        <v>1</v>
      </c>
      <c r="H121" s="4">
        <v>211200</v>
      </c>
      <c r="I121" s="27">
        <f>Table2[[#This Row],[Քանակ]]*Table2[[#This Row],[ Միավորի գին]]</f>
        <v>211200</v>
      </c>
      <c r="J121" s="1" t="s">
        <v>330</v>
      </c>
      <c r="K121" s="56"/>
    </row>
    <row r="122" spans="2:11" ht="33.75" thickBot="1" x14ac:dyDescent="0.3">
      <c r="B122" s="89">
        <f t="shared" si="1"/>
        <v>20260087</v>
      </c>
      <c r="C122" s="22" t="s">
        <v>48</v>
      </c>
      <c r="D122" s="24" t="s">
        <v>153</v>
      </c>
      <c r="E122" s="22" t="s">
        <v>353</v>
      </c>
      <c r="F122" s="1" t="s">
        <v>9</v>
      </c>
      <c r="G122" s="27">
        <v>1</v>
      </c>
      <c r="H122" s="4">
        <v>52800</v>
      </c>
      <c r="I122" s="27">
        <f>Table2[[#This Row],[Քանակ]]*Table2[[#This Row],[ Միավորի գին]]</f>
        <v>52800</v>
      </c>
      <c r="J122" s="1" t="s">
        <v>330</v>
      </c>
      <c r="K122" s="56"/>
    </row>
    <row r="123" spans="2:11" ht="33.75" thickBot="1" x14ac:dyDescent="0.3">
      <c r="B123" s="89">
        <f t="shared" si="1"/>
        <v>20260088</v>
      </c>
      <c r="C123" s="22" t="s">
        <v>48</v>
      </c>
      <c r="D123" s="24" t="s">
        <v>153</v>
      </c>
      <c r="E123" s="22" t="s">
        <v>353</v>
      </c>
      <c r="F123" s="1" t="s">
        <v>9</v>
      </c>
      <c r="G123" s="27">
        <v>1</v>
      </c>
      <c r="H123" s="4">
        <v>144870</v>
      </c>
      <c r="I123" s="27">
        <f>Table2[[#This Row],[Քանակ]]*Table2[[#This Row],[ Միավորի գին]]</f>
        <v>144870</v>
      </c>
      <c r="J123" s="1" t="s">
        <v>330</v>
      </c>
      <c r="K123" s="56"/>
    </row>
    <row r="124" spans="2:11" ht="33.75" thickBot="1" x14ac:dyDescent="0.3">
      <c r="B124" s="89">
        <f t="shared" si="1"/>
        <v>20260089</v>
      </c>
      <c r="C124" s="22" t="s">
        <v>48</v>
      </c>
      <c r="D124" s="24" t="s">
        <v>153</v>
      </c>
      <c r="E124" s="22" t="s">
        <v>353</v>
      </c>
      <c r="F124" s="1" t="s">
        <v>9</v>
      </c>
      <c r="G124" s="27">
        <v>1</v>
      </c>
      <c r="H124" s="4">
        <v>30349</v>
      </c>
      <c r="I124" s="27">
        <f>Table2[[#This Row],[Քանակ]]*Table2[[#This Row],[ Միավորի գին]]</f>
        <v>30349</v>
      </c>
      <c r="J124" s="1" t="s">
        <v>330</v>
      </c>
      <c r="K124" s="56"/>
    </row>
    <row r="125" spans="2:11" ht="33.75" thickBot="1" x14ac:dyDescent="0.3">
      <c r="B125" s="89">
        <f t="shared" si="1"/>
        <v>20260090</v>
      </c>
      <c r="C125" s="22" t="s">
        <v>48</v>
      </c>
      <c r="D125" s="24" t="s">
        <v>153</v>
      </c>
      <c r="E125" s="22" t="s">
        <v>353</v>
      </c>
      <c r="F125" s="1" t="s">
        <v>70</v>
      </c>
      <c r="G125" s="27">
        <v>2</v>
      </c>
      <c r="H125" s="4">
        <v>111421</v>
      </c>
      <c r="I125" s="27">
        <f>Table2[[#This Row],[Քանակ]]*Table2[[#This Row],[ Միավորի գին]]</f>
        <v>222842</v>
      </c>
      <c r="J125" s="1" t="s">
        <v>330</v>
      </c>
      <c r="K125" s="56"/>
    </row>
    <row r="126" spans="2:11" ht="33.75" thickBot="1" x14ac:dyDescent="0.3">
      <c r="B126" s="89">
        <f t="shared" si="1"/>
        <v>20260091</v>
      </c>
      <c r="C126" s="22" t="s">
        <v>48</v>
      </c>
      <c r="D126" s="24" t="s">
        <v>153</v>
      </c>
      <c r="E126" s="22" t="s">
        <v>353</v>
      </c>
      <c r="F126" s="1" t="s">
        <v>9</v>
      </c>
      <c r="G126" s="27">
        <v>1</v>
      </c>
      <c r="H126" s="4">
        <v>417830</v>
      </c>
      <c r="I126" s="27">
        <f>Table2[[#This Row],[Քանակ]]*Table2[[#This Row],[ Միավորի գին]]</f>
        <v>417830</v>
      </c>
      <c r="J126" s="1" t="s">
        <v>330</v>
      </c>
      <c r="K126" s="56"/>
    </row>
    <row r="127" spans="2:11" ht="33.75" thickBot="1" x14ac:dyDescent="0.3">
      <c r="B127" s="89">
        <f t="shared" si="1"/>
        <v>20260092</v>
      </c>
      <c r="C127" s="22" t="s">
        <v>48</v>
      </c>
      <c r="D127" s="24" t="s">
        <v>153</v>
      </c>
      <c r="E127" s="22" t="s">
        <v>353</v>
      </c>
      <c r="F127" s="1" t="s">
        <v>70</v>
      </c>
      <c r="G127" s="27">
        <v>51</v>
      </c>
      <c r="H127" s="4">
        <v>122354</v>
      </c>
      <c r="I127" s="27">
        <f>Table2[[#This Row],[Քանակ]]*Table2[[#This Row],[ Միավորի գին]]</f>
        <v>6240054</v>
      </c>
      <c r="J127" s="1" t="s">
        <v>330</v>
      </c>
      <c r="K127" s="56"/>
    </row>
    <row r="128" spans="2:11" ht="33.75" thickBot="1" x14ac:dyDescent="0.3">
      <c r="B128" s="89">
        <f t="shared" si="1"/>
        <v>20260093</v>
      </c>
      <c r="C128" s="22" t="s">
        <v>48</v>
      </c>
      <c r="D128" s="24" t="s">
        <v>153</v>
      </c>
      <c r="E128" s="22" t="s">
        <v>353</v>
      </c>
      <c r="F128" s="1" t="s">
        <v>70</v>
      </c>
      <c r="G128" s="27">
        <v>50</v>
      </c>
      <c r="H128" s="4">
        <v>195099</v>
      </c>
      <c r="I128" s="27">
        <f>Table2[[#This Row],[Քանակ]]*Table2[[#This Row],[ Միավորի գին]]</f>
        <v>9754950</v>
      </c>
      <c r="J128" s="1" t="s">
        <v>330</v>
      </c>
      <c r="K128" s="56"/>
    </row>
    <row r="129" spans="2:11" ht="33.75" thickBot="1" x14ac:dyDescent="0.3">
      <c r="B129" s="89">
        <f t="shared" si="1"/>
        <v>20260094</v>
      </c>
      <c r="C129" s="22" t="s">
        <v>48</v>
      </c>
      <c r="D129" s="24" t="s">
        <v>153</v>
      </c>
      <c r="E129" s="22" t="s">
        <v>353</v>
      </c>
      <c r="F129" s="1" t="s">
        <v>70</v>
      </c>
      <c r="G129" s="27">
        <v>25</v>
      </c>
      <c r="H129" s="4">
        <v>65033</v>
      </c>
      <c r="I129" s="27">
        <f>Table2[[#This Row],[Քանակ]]*Table2[[#This Row],[ Միավորի գին]]</f>
        <v>1625825</v>
      </c>
      <c r="J129" s="1" t="s">
        <v>330</v>
      </c>
      <c r="K129" s="56"/>
    </row>
    <row r="130" spans="2:11" ht="33.75" thickBot="1" x14ac:dyDescent="0.3">
      <c r="B130" s="89">
        <f t="shared" si="1"/>
        <v>20260095</v>
      </c>
      <c r="C130" s="22" t="s">
        <v>48</v>
      </c>
      <c r="D130" s="24" t="s">
        <v>153</v>
      </c>
      <c r="E130" s="22" t="s">
        <v>353</v>
      </c>
      <c r="F130" s="1" t="s">
        <v>70</v>
      </c>
      <c r="G130" s="27">
        <v>31</v>
      </c>
      <c r="H130" s="4">
        <v>78040</v>
      </c>
      <c r="I130" s="27">
        <f>Table2[[#This Row],[Քանակ]]*Table2[[#This Row],[ Միավորի գին]]</f>
        <v>2419240</v>
      </c>
      <c r="J130" s="1" t="s">
        <v>330</v>
      </c>
      <c r="K130" s="56"/>
    </row>
    <row r="131" spans="2:11" ht="33.75" thickBot="1" x14ac:dyDescent="0.3">
      <c r="B131" s="89">
        <f t="shared" si="1"/>
        <v>20260096</v>
      </c>
      <c r="C131" s="22" t="s">
        <v>48</v>
      </c>
      <c r="D131" s="24" t="s">
        <v>153</v>
      </c>
      <c r="E131" s="22" t="s">
        <v>353</v>
      </c>
      <c r="F131" s="1" t="s">
        <v>70</v>
      </c>
      <c r="G131" s="27">
        <v>8</v>
      </c>
      <c r="H131" s="4">
        <v>52027</v>
      </c>
      <c r="I131" s="27">
        <f>Table2[[#This Row],[Քանակ]]*Table2[[#This Row],[ Միավորի գին]]</f>
        <v>416216</v>
      </c>
      <c r="J131" s="1" t="s">
        <v>330</v>
      </c>
      <c r="K131" s="56"/>
    </row>
    <row r="132" spans="2:11" ht="33.75" thickBot="1" x14ac:dyDescent="0.3">
      <c r="B132" s="89">
        <f t="shared" si="1"/>
        <v>20260097</v>
      </c>
      <c r="C132" s="22" t="s">
        <v>48</v>
      </c>
      <c r="D132" s="24" t="s">
        <v>153</v>
      </c>
      <c r="E132" s="22" t="s">
        <v>353</v>
      </c>
      <c r="F132" s="1" t="s">
        <v>70</v>
      </c>
      <c r="G132" s="27">
        <v>21</v>
      </c>
      <c r="H132" s="4">
        <v>148562</v>
      </c>
      <c r="I132" s="27">
        <f>Table2[[#This Row],[Քանակ]]*Table2[[#This Row],[ Միավորի գին]]</f>
        <v>3119802</v>
      </c>
      <c r="J132" s="1" t="s">
        <v>330</v>
      </c>
      <c r="K132" s="56"/>
    </row>
    <row r="133" spans="2:11" ht="33.75" thickBot="1" x14ac:dyDescent="0.3">
      <c r="B133" s="89">
        <f t="shared" ref="B133:B196" si="2">IF(J133&lt;&gt;"",VALUE(LEFT(B132,FIND("/",B132&amp;"/")-1))+1,LEFT(B132,FIND("/",B132&amp;"/")-1)&amp;"/"&amp;IF(ISNUMBER(SEARCH("/",B132)),VALUE(RIGHT(B132,LEN(B132)-FIND("/",B132)))+1,1))</f>
        <v>20260098</v>
      </c>
      <c r="C133" s="22" t="s">
        <v>48</v>
      </c>
      <c r="D133" s="24" t="s">
        <v>153</v>
      </c>
      <c r="E133" s="22" t="s">
        <v>353</v>
      </c>
      <c r="F133" s="1" t="s">
        <v>70</v>
      </c>
      <c r="G133" s="27">
        <v>2</v>
      </c>
      <c r="H133" s="4">
        <v>26013</v>
      </c>
      <c r="I133" s="27">
        <f>Table2[[#This Row],[Քանակ]]*Table2[[#This Row],[ Միավորի գին]]</f>
        <v>52026</v>
      </c>
      <c r="J133" s="1" t="s">
        <v>330</v>
      </c>
      <c r="K133" s="56"/>
    </row>
    <row r="134" spans="2:11" ht="33.75" thickBot="1" x14ac:dyDescent="0.3">
      <c r="B134" s="89">
        <f t="shared" si="2"/>
        <v>20260099</v>
      </c>
      <c r="C134" s="22" t="s">
        <v>48</v>
      </c>
      <c r="D134" s="24" t="s">
        <v>153</v>
      </c>
      <c r="E134" s="22" t="s">
        <v>353</v>
      </c>
      <c r="F134" s="1" t="s">
        <v>9</v>
      </c>
      <c r="G134" s="27">
        <v>1</v>
      </c>
      <c r="H134" s="4">
        <v>65033</v>
      </c>
      <c r="I134" s="27">
        <f>Table2[[#This Row],[Քանակ]]*Table2[[#This Row],[ Միավորի գին]]</f>
        <v>65033</v>
      </c>
      <c r="J134" s="1" t="s">
        <v>330</v>
      </c>
      <c r="K134" s="56"/>
    </row>
    <row r="135" spans="2:11" ht="33.75" thickBot="1" x14ac:dyDescent="0.3">
      <c r="B135" s="89">
        <f t="shared" si="2"/>
        <v>20260100</v>
      </c>
      <c r="C135" s="22" t="s">
        <v>48</v>
      </c>
      <c r="D135" s="24" t="s">
        <v>153</v>
      </c>
      <c r="E135" s="22" t="s">
        <v>353</v>
      </c>
      <c r="F135" s="1" t="s">
        <v>9</v>
      </c>
      <c r="G135" s="27">
        <v>1</v>
      </c>
      <c r="H135" s="4">
        <v>43355</v>
      </c>
      <c r="I135" s="27">
        <f>Table2[[#This Row],[Քանակ]]*Table2[[#This Row],[ Միավորի գին]]</f>
        <v>43355</v>
      </c>
      <c r="J135" s="1" t="s">
        <v>330</v>
      </c>
      <c r="K135" s="56"/>
    </row>
    <row r="136" spans="2:11" ht="33.75" thickBot="1" x14ac:dyDescent="0.3">
      <c r="B136" s="89">
        <f t="shared" si="2"/>
        <v>20260101</v>
      </c>
      <c r="C136" s="22" t="s">
        <v>48</v>
      </c>
      <c r="D136" s="24" t="s">
        <v>153</v>
      </c>
      <c r="E136" s="22" t="s">
        <v>353</v>
      </c>
      <c r="F136" s="1" t="s">
        <v>9</v>
      </c>
      <c r="G136" s="27">
        <v>1</v>
      </c>
      <c r="H136" s="4">
        <v>386594</v>
      </c>
      <c r="I136" s="27">
        <f>Table2[[#This Row],[Քանակ]]*Table2[[#This Row],[ Միավորի գին]]</f>
        <v>386594</v>
      </c>
      <c r="J136" s="1" t="s">
        <v>330</v>
      </c>
      <c r="K136" s="56"/>
    </row>
    <row r="137" spans="2:11" ht="33.75" thickBot="1" x14ac:dyDescent="0.3">
      <c r="B137" s="89">
        <f t="shared" si="2"/>
        <v>20260102</v>
      </c>
      <c r="C137" s="22" t="s">
        <v>48</v>
      </c>
      <c r="D137" s="24" t="s">
        <v>153</v>
      </c>
      <c r="E137" s="22" t="s">
        <v>353</v>
      </c>
      <c r="F137" s="1" t="s">
        <v>9</v>
      </c>
      <c r="G137" s="27">
        <v>1</v>
      </c>
      <c r="H137" s="4">
        <v>8671</v>
      </c>
      <c r="I137" s="27">
        <f>Table2[[#This Row],[Քանակ]]*Table2[[#This Row],[ Միավորի գին]]</f>
        <v>8671</v>
      </c>
      <c r="J137" s="1" t="s">
        <v>330</v>
      </c>
      <c r="K137" s="56"/>
    </row>
    <row r="138" spans="2:11" ht="33.75" thickBot="1" x14ac:dyDescent="0.3">
      <c r="B138" s="89">
        <f t="shared" si="2"/>
        <v>20260103</v>
      </c>
      <c r="C138" s="22" t="s">
        <v>48</v>
      </c>
      <c r="D138" s="24" t="s">
        <v>153</v>
      </c>
      <c r="E138" s="22" t="s">
        <v>353</v>
      </c>
      <c r="F138" s="1" t="s">
        <v>9</v>
      </c>
      <c r="G138" s="27">
        <v>1</v>
      </c>
      <c r="H138" s="4">
        <v>43355</v>
      </c>
      <c r="I138" s="27">
        <f>Table2[[#This Row],[Քանակ]]*Table2[[#This Row],[ Միավորի գին]]</f>
        <v>43355</v>
      </c>
      <c r="J138" s="1" t="s">
        <v>330</v>
      </c>
      <c r="K138" s="56"/>
    </row>
    <row r="139" spans="2:11" ht="66.75" thickBot="1" x14ac:dyDescent="0.3">
      <c r="B139" s="89">
        <f t="shared" si="2"/>
        <v>20260104</v>
      </c>
      <c r="C139" s="22" t="s">
        <v>12</v>
      </c>
      <c r="D139" s="24" t="s">
        <v>151</v>
      </c>
      <c r="E139" s="22" t="s">
        <v>182</v>
      </c>
      <c r="F139" s="1" t="s">
        <v>11</v>
      </c>
      <c r="G139" s="27">
        <v>18000</v>
      </c>
      <c r="H139" s="4">
        <v>250</v>
      </c>
      <c r="I139" s="27">
        <f>Table2[[#This Row],[Քանակ]]*Table2[[#This Row],[ Միավորի գին]]</f>
        <v>4500000</v>
      </c>
      <c r="J139" s="1" t="s">
        <v>330</v>
      </c>
      <c r="K139" s="56"/>
    </row>
    <row r="140" spans="2:11" ht="33.75" thickBot="1" x14ac:dyDescent="0.3">
      <c r="B140" s="89">
        <f t="shared" si="2"/>
        <v>20260105</v>
      </c>
      <c r="C140" s="22" t="s">
        <v>13</v>
      </c>
      <c r="D140" s="24" t="s">
        <v>151</v>
      </c>
      <c r="E140" s="22" t="s">
        <v>183</v>
      </c>
      <c r="F140" s="1" t="s">
        <v>11</v>
      </c>
      <c r="G140" s="27">
        <v>1000</v>
      </c>
      <c r="H140" s="4">
        <v>3990</v>
      </c>
      <c r="I140" s="27">
        <f>Table2[[#This Row],[Քանակ]]*Table2[[#This Row],[ Միավորի գին]]</f>
        <v>3990000</v>
      </c>
      <c r="J140" s="1" t="s">
        <v>330</v>
      </c>
      <c r="K140" s="56"/>
    </row>
    <row r="141" spans="2:11" ht="33.75" thickBot="1" x14ac:dyDescent="0.3">
      <c r="B141" s="89">
        <f t="shared" si="2"/>
        <v>20260106</v>
      </c>
      <c r="C141" s="22" t="s">
        <v>14</v>
      </c>
      <c r="D141" s="24" t="s">
        <v>151</v>
      </c>
      <c r="E141" s="22" t="s">
        <v>179</v>
      </c>
      <c r="F141" s="1" t="s">
        <v>11</v>
      </c>
      <c r="G141" s="27">
        <v>1000</v>
      </c>
      <c r="H141" s="4">
        <v>1820</v>
      </c>
      <c r="I141" s="27">
        <f>Table2[[#This Row],[Քանակ]]*Table2[[#This Row],[ Միավորի գին]]</f>
        <v>1820000</v>
      </c>
      <c r="J141" s="1" t="s">
        <v>330</v>
      </c>
      <c r="K141" s="56"/>
    </row>
    <row r="142" spans="2:11" ht="33.75" thickBot="1" x14ac:dyDescent="0.3">
      <c r="B142" s="89">
        <f t="shared" si="2"/>
        <v>20260107</v>
      </c>
      <c r="C142" s="22" t="s">
        <v>38</v>
      </c>
      <c r="D142" s="24" t="s">
        <v>153</v>
      </c>
      <c r="E142" s="22" t="s">
        <v>368</v>
      </c>
      <c r="F142" s="1" t="s">
        <v>70</v>
      </c>
      <c r="G142" s="27">
        <v>2</v>
      </c>
      <c r="H142" s="4">
        <v>600000</v>
      </c>
      <c r="I142" s="27">
        <f>Table2[[#This Row],[Քանակ]]*Table2[[#This Row],[ Միավորի գին]]</f>
        <v>1200000</v>
      </c>
      <c r="J142" s="1" t="s">
        <v>330</v>
      </c>
      <c r="K142" s="56"/>
    </row>
    <row r="143" spans="2:11" ht="33.75" thickBot="1" x14ac:dyDescent="0.3">
      <c r="B143" s="89">
        <f t="shared" si="2"/>
        <v>20260108</v>
      </c>
      <c r="C143" s="22" t="s">
        <v>13</v>
      </c>
      <c r="D143" s="24" t="s">
        <v>151</v>
      </c>
      <c r="E143" s="22" t="s">
        <v>354</v>
      </c>
      <c r="F143" s="1" t="s">
        <v>11</v>
      </c>
      <c r="G143" s="27">
        <v>1</v>
      </c>
      <c r="H143" s="4">
        <v>50000</v>
      </c>
      <c r="I143" s="27">
        <f>Table2[[#This Row],[Քանակ]]*Table2[[#This Row],[ Միավորի գին]]</f>
        <v>50000</v>
      </c>
      <c r="J143" s="1" t="s">
        <v>330</v>
      </c>
      <c r="K143" s="56"/>
    </row>
    <row r="144" spans="2:11" ht="33.75" thickBot="1" x14ac:dyDescent="0.3">
      <c r="B144" s="89">
        <f t="shared" si="2"/>
        <v>20260109</v>
      </c>
      <c r="C144" s="22" t="s">
        <v>13</v>
      </c>
      <c r="D144" s="24" t="s">
        <v>151</v>
      </c>
      <c r="E144" s="22" t="s">
        <v>355</v>
      </c>
      <c r="F144" s="1" t="s">
        <v>11</v>
      </c>
      <c r="G144" s="27">
        <v>9</v>
      </c>
      <c r="H144" s="4">
        <v>20000</v>
      </c>
      <c r="I144" s="27">
        <f>Table2[[#This Row],[Քանակ]]*Table2[[#This Row],[ Միավորի գին]]</f>
        <v>180000</v>
      </c>
      <c r="J144" s="1" t="s">
        <v>330</v>
      </c>
      <c r="K144" s="56"/>
    </row>
    <row r="145" spans="2:11" ht="66.75" thickBot="1" x14ac:dyDescent="0.3">
      <c r="B145" s="89">
        <f t="shared" si="2"/>
        <v>20260110</v>
      </c>
      <c r="C145" s="22" t="s">
        <v>12</v>
      </c>
      <c r="D145" s="24" t="s">
        <v>151</v>
      </c>
      <c r="E145" s="22" t="s">
        <v>278</v>
      </c>
      <c r="F145" s="1" t="s">
        <v>11</v>
      </c>
      <c r="G145" s="27"/>
      <c r="H145" s="4"/>
      <c r="I145" s="27">
        <f>I146+I147</f>
        <v>4554000</v>
      </c>
      <c r="J145" s="1" t="s">
        <v>330</v>
      </c>
      <c r="K145" s="56"/>
    </row>
    <row r="146" spans="2:11" s="38" customFormat="1" ht="66.75" outlineLevel="1" thickBot="1" x14ac:dyDescent="0.3">
      <c r="B146" s="89" t="str">
        <f t="shared" si="2"/>
        <v>20260110/1</v>
      </c>
      <c r="C146" s="37" t="s">
        <v>12</v>
      </c>
      <c r="D146" s="39" t="s">
        <v>151</v>
      </c>
      <c r="E146" s="37" t="s">
        <v>180</v>
      </c>
      <c r="F146" s="34" t="s">
        <v>11</v>
      </c>
      <c r="G146" s="35">
        <v>18000</v>
      </c>
      <c r="H146" s="41">
        <v>18</v>
      </c>
      <c r="I146" s="35">
        <f>Table2[[#This Row],[Քանակ]]*Table2[[#This Row],[ Միավորի գին]]</f>
        <v>324000</v>
      </c>
      <c r="J146" s="34"/>
      <c r="K146" s="56"/>
    </row>
    <row r="147" spans="2:11" s="38" customFormat="1" ht="66.75" outlineLevel="1" thickBot="1" x14ac:dyDescent="0.3">
      <c r="B147" s="89" t="str">
        <f t="shared" si="2"/>
        <v>20260110/2</v>
      </c>
      <c r="C147" s="37" t="s">
        <v>12</v>
      </c>
      <c r="D147" s="39" t="s">
        <v>151</v>
      </c>
      <c r="E147" s="37" t="s">
        <v>356</v>
      </c>
      <c r="F147" s="34" t="s">
        <v>11</v>
      </c>
      <c r="G147" s="35">
        <v>18000</v>
      </c>
      <c r="H147" s="41">
        <v>235</v>
      </c>
      <c r="I147" s="35">
        <f>Table2[[#This Row],[Քանակ]]*Table2[[#This Row],[ Միավորի գին]]</f>
        <v>4230000</v>
      </c>
      <c r="J147" s="34"/>
      <c r="K147" s="56"/>
    </row>
    <row r="148" spans="2:11" ht="33.75" thickBot="1" x14ac:dyDescent="0.3">
      <c r="B148" s="89">
        <f t="shared" si="2"/>
        <v>20260111</v>
      </c>
      <c r="C148" s="22" t="s">
        <v>13</v>
      </c>
      <c r="D148" s="24" t="s">
        <v>151</v>
      </c>
      <c r="E148" s="22" t="s">
        <v>346</v>
      </c>
      <c r="F148" s="1" t="s">
        <v>11</v>
      </c>
      <c r="G148" s="27">
        <v>1000</v>
      </c>
      <c r="H148" s="4">
        <v>610</v>
      </c>
      <c r="I148" s="27">
        <f>Table2[[#This Row],[Քանակ]]*Table2[[#This Row],[ Միավորի գին]]</f>
        <v>610000</v>
      </c>
      <c r="J148" s="1" t="s">
        <v>330</v>
      </c>
      <c r="K148" s="56"/>
    </row>
    <row r="149" spans="2:11" ht="33.75" thickBot="1" x14ac:dyDescent="0.3">
      <c r="B149" s="89">
        <f t="shared" si="2"/>
        <v>20260112</v>
      </c>
      <c r="C149" s="22" t="s">
        <v>13</v>
      </c>
      <c r="D149" s="24" t="s">
        <v>151</v>
      </c>
      <c r="E149" s="22" t="s">
        <v>357</v>
      </c>
      <c r="F149" s="1" t="s">
        <v>11</v>
      </c>
      <c r="G149" s="27">
        <v>1000</v>
      </c>
      <c r="H149" s="4">
        <v>348</v>
      </c>
      <c r="I149" s="27">
        <f>Table2[[#This Row],[Քանակ]]*Table2[[#This Row],[ Միավորի գին]]</f>
        <v>348000</v>
      </c>
      <c r="J149" s="1" t="s">
        <v>330</v>
      </c>
      <c r="K149" s="56"/>
    </row>
    <row r="150" spans="2:11" ht="33.75" thickBot="1" x14ac:dyDescent="0.3">
      <c r="B150" s="89">
        <f t="shared" si="2"/>
        <v>20260113</v>
      </c>
      <c r="C150" s="22" t="s">
        <v>56</v>
      </c>
      <c r="D150" s="24" t="s">
        <v>151</v>
      </c>
      <c r="E150" s="22" t="s">
        <v>450</v>
      </c>
      <c r="F150" s="1" t="s">
        <v>11</v>
      </c>
      <c r="G150" s="27"/>
      <c r="H150" s="4"/>
      <c r="I150" s="27">
        <f>I151+I152+I153</f>
        <v>3049848</v>
      </c>
      <c r="J150" s="1" t="s">
        <v>330</v>
      </c>
      <c r="K150" s="56"/>
    </row>
    <row r="151" spans="2:11" s="38" customFormat="1" ht="33.75" outlineLevel="1" thickBot="1" x14ac:dyDescent="0.3">
      <c r="B151" s="89" t="str">
        <f t="shared" si="2"/>
        <v>20260113/1</v>
      </c>
      <c r="C151" s="37" t="s">
        <v>56</v>
      </c>
      <c r="D151" s="39" t="s">
        <v>151</v>
      </c>
      <c r="E151" s="37" t="s">
        <v>185</v>
      </c>
      <c r="F151" s="34" t="s">
        <v>11</v>
      </c>
      <c r="G151" s="35">
        <v>27000</v>
      </c>
      <c r="H151" s="41">
        <v>100</v>
      </c>
      <c r="I151" s="35">
        <f>Table2[[#This Row],[Քանակ]]*Table2[[#This Row],[ Միավորի գին]]</f>
        <v>2700000</v>
      </c>
      <c r="J151" s="62"/>
      <c r="K151" s="56"/>
    </row>
    <row r="152" spans="2:11" s="38" customFormat="1" ht="33.75" outlineLevel="1" thickBot="1" x14ac:dyDescent="0.3">
      <c r="B152" s="89" t="str">
        <f t="shared" si="2"/>
        <v>20260113/2</v>
      </c>
      <c r="C152" s="37" t="s">
        <v>56</v>
      </c>
      <c r="D152" s="39" t="s">
        <v>151</v>
      </c>
      <c r="E152" s="37" t="s">
        <v>186</v>
      </c>
      <c r="F152" s="34" t="s">
        <v>55</v>
      </c>
      <c r="G152" s="35">
        <v>72</v>
      </c>
      <c r="H152" s="41">
        <v>1359</v>
      </c>
      <c r="I152" s="35">
        <f>Table2[[#This Row],[Քանակ]]*Table2[[#This Row],[ Միավորի գին]]</f>
        <v>97848</v>
      </c>
      <c r="J152" s="34"/>
      <c r="K152" s="56"/>
    </row>
    <row r="153" spans="2:11" s="38" customFormat="1" ht="33.75" outlineLevel="1" thickBot="1" x14ac:dyDescent="0.3">
      <c r="B153" s="89" t="str">
        <f t="shared" si="2"/>
        <v>20260113/3</v>
      </c>
      <c r="C153" s="37" t="s">
        <v>56</v>
      </c>
      <c r="D153" s="39" t="s">
        <v>151</v>
      </c>
      <c r="E153" s="37" t="s">
        <v>184</v>
      </c>
      <c r="F153" s="34" t="s">
        <v>21</v>
      </c>
      <c r="G153" s="35">
        <v>144</v>
      </c>
      <c r="H153" s="41">
        <v>1750</v>
      </c>
      <c r="I153" s="35">
        <f>Table2[[#This Row],[Քանակ]]*Table2[[#This Row],[ Միավորի գին]]</f>
        <v>252000</v>
      </c>
      <c r="J153" s="34"/>
      <c r="K153" s="56"/>
    </row>
    <row r="154" spans="2:11" ht="83.25" thickBot="1" x14ac:dyDescent="0.3">
      <c r="B154" s="89">
        <f t="shared" si="2"/>
        <v>20260114</v>
      </c>
      <c r="C154" s="22" t="s">
        <v>25</v>
      </c>
      <c r="D154" s="24" t="s">
        <v>151</v>
      </c>
      <c r="E154" s="22" t="s">
        <v>446</v>
      </c>
      <c r="F154" s="1" t="s">
        <v>11</v>
      </c>
      <c r="G154" s="27">
        <v>100</v>
      </c>
      <c r="H154" s="4">
        <v>10000</v>
      </c>
      <c r="I154" s="27">
        <f>Table2[[#This Row],[Քանակ]]*Table2[[#This Row],[ Միավորի գին]]</f>
        <v>1000000</v>
      </c>
      <c r="J154" s="1" t="s">
        <v>330</v>
      </c>
      <c r="K154" s="56"/>
    </row>
    <row r="155" spans="2:11" ht="33.75" thickBot="1" x14ac:dyDescent="0.3">
      <c r="B155" s="89">
        <f t="shared" si="2"/>
        <v>20260115</v>
      </c>
      <c r="C155" s="22" t="s">
        <v>13</v>
      </c>
      <c r="D155" s="24" t="s">
        <v>151</v>
      </c>
      <c r="E155" s="28" t="s">
        <v>187</v>
      </c>
      <c r="F155" s="1" t="s">
        <v>11</v>
      </c>
      <c r="G155" s="27"/>
      <c r="H155" s="4"/>
      <c r="I155" s="27">
        <f>I156+I157+I158+I159</f>
        <v>180000</v>
      </c>
      <c r="J155" s="1" t="s">
        <v>330</v>
      </c>
      <c r="K155" s="56"/>
    </row>
    <row r="156" spans="2:11" s="38" customFormat="1" ht="33.75" outlineLevel="1" thickBot="1" x14ac:dyDescent="0.3">
      <c r="B156" s="89" t="str">
        <f t="shared" si="2"/>
        <v>20260115/1</v>
      </c>
      <c r="C156" s="37" t="s">
        <v>13</v>
      </c>
      <c r="D156" s="39" t="s">
        <v>151</v>
      </c>
      <c r="E156" s="42" t="s">
        <v>187</v>
      </c>
      <c r="F156" s="34" t="s">
        <v>11</v>
      </c>
      <c r="G156" s="35">
        <v>2000</v>
      </c>
      <c r="H156" s="41">
        <v>40</v>
      </c>
      <c r="I156" s="35">
        <f>Table2[[#This Row],[Քանակ]]*Table2[[#This Row],[ Միավորի գին]]</f>
        <v>80000</v>
      </c>
      <c r="J156" s="34"/>
      <c r="K156" s="56"/>
    </row>
    <row r="157" spans="2:11" s="38" customFormat="1" ht="33.75" outlineLevel="1" thickBot="1" x14ac:dyDescent="0.3">
      <c r="B157" s="89" t="str">
        <f t="shared" si="2"/>
        <v>20260115/2</v>
      </c>
      <c r="C157" s="37" t="s">
        <v>13</v>
      </c>
      <c r="D157" s="39" t="s">
        <v>151</v>
      </c>
      <c r="E157" s="42" t="s">
        <v>187</v>
      </c>
      <c r="F157" s="34" t="s">
        <v>11</v>
      </c>
      <c r="G157" s="35">
        <v>750</v>
      </c>
      <c r="H157" s="41">
        <v>40</v>
      </c>
      <c r="I157" s="35">
        <f>Table2[[#This Row],[Քանակ]]*Table2[[#This Row],[ Միավորի գին]]</f>
        <v>30000</v>
      </c>
      <c r="J157" s="34"/>
      <c r="K157" s="56"/>
    </row>
    <row r="158" spans="2:11" s="38" customFormat="1" ht="33.75" outlineLevel="1" thickBot="1" x14ac:dyDescent="0.3">
      <c r="B158" s="89" t="str">
        <f t="shared" si="2"/>
        <v>20260115/3</v>
      </c>
      <c r="C158" s="37" t="s">
        <v>13</v>
      </c>
      <c r="D158" s="39" t="s">
        <v>151</v>
      </c>
      <c r="E158" s="42" t="s">
        <v>187</v>
      </c>
      <c r="F158" s="34" t="s">
        <v>11</v>
      </c>
      <c r="G158" s="35">
        <v>750</v>
      </c>
      <c r="H158" s="41">
        <v>40</v>
      </c>
      <c r="I158" s="35">
        <f>Table2[[#This Row],[Քանակ]]*Table2[[#This Row],[ Միավորի գին]]</f>
        <v>30000</v>
      </c>
      <c r="J158" s="34"/>
      <c r="K158" s="56"/>
    </row>
    <row r="159" spans="2:11" s="38" customFormat="1" ht="33.75" outlineLevel="1" thickBot="1" x14ac:dyDescent="0.3">
      <c r="B159" s="89" t="str">
        <f t="shared" si="2"/>
        <v>20260115/4</v>
      </c>
      <c r="C159" s="37" t="s">
        <v>13</v>
      </c>
      <c r="D159" s="39" t="s">
        <v>151</v>
      </c>
      <c r="E159" s="42" t="s">
        <v>187</v>
      </c>
      <c r="F159" s="34" t="s">
        <v>11</v>
      </c>
      <c r="G159" s="35">
        <v>1000</v>
      </c>
      <c r="H159" s="41">
        <v>40</v>
      </c>
      <c r="I159" s="35">
        <f>Table2[[#This Row],[Քանակ]]*Table2[[#This Row],[ Միավորի գին]]</f>
        <v>40000</v>
      </c>
      <c r="J159" s="34"/>
      <c r="K159" s="56"/>
    </row>
    <row r="160" spans="2:11" ht="33.75" thickBot="1" x14ac:dyDescent="0.3">
      <c r="B160" s="89">
        <f t="shared" si="2"/>
        <v>20260116</v>
      </c>
      <c r="C160" s="22" t="s">
        <v>13</v>
      </c>
      <c r="D160" s="24" t="s">
        <v>151</v>
      </c>
      <c r="E160" s="22" t="s">
        <v>447</v>
      </c>
      <c r="F160" s="1" t="s">
        <v>11</v>
      </c>
      <c r="G160" s="27">
        <v>1</v>
      </c>
      <c r="H160" s="4">
        <v>6600</v>
      </c>
      <c r="I160" s="27">
        <f>Table2[[#This Row],[Քանակ]]*Table2[[#This Row],[ Միավորի գին]]</f>
        <v>6600</v>
      </c>
      <c r="J160" s="1" t="s">
        <v>330</v>
      </c>
      <c r="K160" s="56"/>
    </row>
    <row r="161" spans="2:11" ht="50.25" thickBot="1" x14ac:dyDescent="0.3">
      <c r="B161" s="89">
        <f t="shared" si="2"/>
        <v>20260117</v>
      </c>
      <c r="C161" s="22" t="s">
        <v>56</v>
      </c>
      <c r="D161" s="24" t="s">
        <v>153</v>
      </c>
      <c r="E161" s="22" t="s">
        <v>448</v>
      </c>
      <c r="F161" s="1" t="s">
        <v>70</v>
      </c>
      <c r="G161" s="27">
        <v>250</v>
      </c>
      <c r="H161" s="4">
        <v>6000</v>
      </c>
      <c r="I161" s="27">
        <f>Table2[[#This Row],[Քանակ]]*Table2[[#This Row],[ Միավորի գին]]</f>
        <v>1500000</v>
      </c>
      <c r="J161" s="1" t="s">
        <v>330</v>
      </c>
      <c r="K161" s="56"/>
    </row>
    <row r="162" spans="2:11" ht="50.25" thickBot="1" x14ac:dyDescent="0.3">
      <c r="B162" s="89">
        <f t="shared" si="2"/>
        <v>20260118</v>
      </c>
      <c r="C162" s="22" t="s">
        <v>56</v>
      </c>
      <c r="D162" s="24" t="s">
        <v>153</v>
      </c>
      <c r="E162" s="22" t="s">
        <v>448</v>
      </c>
      <c r="F162" s="1" t="s">
        <v>70</v>
      </c>
      <c r="G162" s="27">
        <v>150</v>
      </c>
      <c r="H162" s="4">
        <v>6000</v>
      </c>
      <c r="I162" s="27">
        <f>Table2[[#This Row],[Քանակ]]*Table2[[#This Row],[ Միավորի գին]]</f>
        <v>900000</v>
      </c>
      <c r="J162" s="1" t="s">
        <v>330</v>
      </c>
      <c r="K162" s="56"/>
    </row>
    <row r="163" spans="2:11" ht="33.75" thickBot="1" x14ac:dyDescent="0.3">
      <c r="B163" s="89">
        <f t="shared" si="2"/>
        <v>20260119</v>
      </c>
      <c r="C163" s="22" t="s">
        <v>13</v>
      </c>
      <c r="D163" s="24" t="s">
        <v>151</v>
      </c>
      <c r="E163" s="102" t="s">
        <v>502</v>
      </c>
      <c r="F163" s="1" t="s">
        <v>11</v>
      </c>
      <c r="G163" s="27">
        <v>5000</v>
      </c>
      <c r="H163" s="4">
        <v>180</v>
      </c>
      <c r="I163" s="27">
        <f>Table2[[#This Row],[Քանակ]]*Table2[[#This Row],[ Միավորի գին]]</f>
        <v>900000</v>
      </c>
      <c r="J163" s="1" t="s">
        <v>330</v>
      </c>
      <c r="K163" s="56"/>
    </row>
    <row r="164" spans="2:11" ht="83.25" thickBot="1" x14ac:dyDescent="0.3">
      <c r="B164" s="89">
        <f t="shared" si="2"/>
        <v>20260120</v>
      </c>
      <c r="C164" s="22" t="s">
        <v>46</v>
      </c>
      <c r="D164" s="24" t="s">
        <v>153</v>
      </c>
      <c r="E164" s="22" t="s">
        <v>188</v>
      </c>
      <c r="F164" s="1" t="s">
        <v>70</v>
      </c>
      <c r="G164" s="27">
        <v>2</v>
      </c>
      <c r="H164" s="4">
        <v>500000</v>
      </c>
      <c r="I164" s="27">
        <f>Table2[[#This Row],[Քանակ]]*Table2[[#This Row],[ Միավորի գին]]</f>
        <v>1000000</v>
      </c>
      <c r="J164" s="1" t="s">
        <v>330</v>
      </c>
      <c r="K164" s="56"/>
    </row>
    <row r="165" spans="2:11" ht="83.25" thickBot="1" x14ac:dyDescent="0.3">
      <c r="B165" s="89">
        <f t="shared" si="2"/>
        <v>20260121</v>
      </c>
      <c r="C165" s="22" t="s">
        <v>46</v>
      </c>
      <c r="D165" s="24" t="s">
        <v>153</v>
      </c>
      <c r="E165" s="28" t="s">
        <v>206</v>
      </c>
      <c r="F165" s="1" t="s">
        <v>70</v>
      </c>
      <c r="G165" s="27">
        <v>2</v>
      </c>
      <c r="H165" s="4">
        <v>800000</v>
      </c>
      <c r="I165" s="27">
        <f>Table2[[#This Row],[Քանակ]]*Table2[[#This Row],[ Միավորի գին]]</f>
        <v>1600000</v>
      </c>
      <c r="J165" s="1" t="s">
        <v>330</v>
      </c>
      <c r="K165" s="56"/>
    </row>
    <row r="166" spans="2:11" ht="50.25" thickBot="1" x14ac:dyDescent="0.3">
      <c r="B166" s="89">
        <f t="shared" si="2"/>
        <v>20260122</v>
      </c>
      <c r="C166" s="22" t="s">
        <v>83</v>
      </c>
      <c r="D166" s="24" t="s">
        <v>153</v>
      </c>
      <c r="E166" s="22" t="s">
        <v>181</v>
      </c>
      <c r="F166" s="1" t="s">
        <v>9</v>
      </c>
      <c r="G166" s="27">
        <v>1</v>
      </c>
      <c r="H166" s="4">
        <v>1000000</v>
      </c>
      <c r="I166" s="27">
        <f>Table2[[#This Row],[Քանակ]]*Table2[[#This Row],[ Միավորի գին]]</f>
        <v>1000000</v>
      </c>
      <c r="J166" s="1" t="s">
        <v>330</v>
      </c>
      <c r="K166" s="56"/>
    </row>
    <row r="167" spans="2:11" ht="83.25" thickBot="1" x14ac:dyDescent="0.3">
      <c r="B167" s="89">
        <f t="shared" si="2"/>
        <v>20260123</v>
      </c>
      <c r="C167" s="22" t="s">
        <v>46</v>
      </c>
      <c r="D167" s="24" t="s">
        <v>153</v>
      </c>
      <c r="E167" s="28" t="s">
        <v>198</v>
      </c>
      <c r="F167" s="1" t="s">
        <v>70</v>
      </c>
      <c r="G167" s="27">
        <v>8</v>
      </c>
      <c r="H167" s="4">
        <v>1825000</v>
      </c>
      <c r="I167" s="27">
        <f>Table2[[#This Row],[Քանակ]]*Table2[[#This Row],[ Միավորի գին]]</f>
        <v>14600000</v>
      </c>
      <c r="J167" s="1" t="s">
        <v>329</v>
      </c>
      <c r="K167" s="56" t="s">
        <v>335</v>
      </c>
    </row>
    <row r="168" spans="2:11" ht="83.25" thickBot="1" x14ac:dyDescent="0.3">
      <c r="B168" s="89">
        <f t="shared" si="2"/>
        <v>20260124</v>
      </c>
      <c r="C168" s="22" t="s">
        <v>46</v>
      </c>
      <c r="D168" s="24" t="s">
        <v>153</v>
      </c>
      <c r="E168" s="28" t="s">
        <v>254</v>
      </c>
      <c r="F168" s="1" t="s">
        <v>9</v>
      </c>
      <c r="G168" s="27">
        <v>1</v>
      </c>
      <c r="H168" s="4">
        <v>2840400</v>
      </c>
      <c r="I168" s="27">
        <f>Table2[[#This Row],[Քանակ]]*Table2[[#This Row],[ Միավորի գին]]</f>
        <v>2840400</v>
      </c>
      <c r="J168" s="1" t="s">
        <v>330</v>
      </c>
      <c r="K168" s="56" t="s">
        <v>335</v>
      </c>
    </row>
    <row r="169" spans="2:11" ht="83.25" thickBot="1" x14ac:dyDescent="0.3">
      <c r="B169" s="89">
        <f t="shared" si="2"/>
        <v>20260125</v>
      </c>
      <c r="C169" s="22" t="s">
        <v>46</v>
      </c>
      <c r="D169" s="24" t="s">
        <v>153</v>
      </c>
      <c r="E169" s="28" t="s">
        <v>254</v>
      </c>
      <c r="F169" s="1" t="s">
        <v>69</v>
      </c>
      <c r="G169" s="27">
        <v>12</v>
      </c>
      <c r="H169" s="4">
        <v>330000</v>
      </c>
      <c r="I169" s="27">
        <f t="shared" ref="I169:I182" si="3">G169*H169</f>
        <v>3960000</v>
      </c>
      <c r="J169" s="1" t="s">
        <v>330</v>
      </c>
      <c r="K169" s="56" t="s">
        <v>335</v>
      </c>
    </row>
    <row r="170" spans="2:11" s="18" customFormat="1" ht="83.25" thickBot="1" x14ac:dyDescent="0.3">
      <c r="B170" s="89">
        <f t="shared" si="2"/>
        <v>20260126</v>
      </c>
      <c r="C170" s="22" t="s">
        <v>46</v>
      </c>
      <c r="D170" s="24" t="s">
        <v>153</v>
      </c>
      <c r="E170" s="28" t="s">
        <v>358</v>
      </c>
      <c r="F170" s="1" t="s">
        <v>70</v>
      </c>
      <c r="G170" s="27">
        <v>1</v>
      </c>
      <c r="H170" s="4">
        <v>6000000</v>
      </c>
      <c r="I170" s="27">
        <f t="shared" si="3"/>
        <v>6000000</v>
      </c>
      <c r="J170" s="1" t="s">
        <v>330</v>
      </c>
      <c r="K170" s="56" t="s">
        <v>335</v>
      </c>
    </row>
    <row r="171" spans="2:11" s="18" customFormat="1" ht="83.25" thickBot="1" x14ac:dyDescent="0.3">
      <c r="B171" s="89">
        <f t="shared" si="2"/>
        <v>20260127</v>
      </c>
      <c r="C171" s="22" t="s">
        <v>46</v>
      </c>
      <c r="D171" s="24" t="s">
        <v>153</v>
      </c>
      <c r="E171" s="28" t="s">
        <v>358</v>
      </c>
      <c r="F171" s="1" t="s">
        <v>70</v>
      </c>
      <c r="G171" s="27">
        <v>1</v>
      </c>
      <c r="H171" s="4">
        <v>6000000</v>
      </c>
      <c r="I171" s="27">
        <f t="shared" si="3"/>
        <v>6000000</v>
      </c>
      <c r="J171" s="1" t="s">
        <v>330</v>
      </c>
      <c r="K171" s="56" t="s">
        <v>335</v>
      </c>
    </row>
    <row r="172" spans="2:11" s="18" customFormat="1" ht="83.25" thickBot="1" x14ac:dyDescent="0.3">
      <c r="B172" s="89">
        <f t="shared" si="2"/>
        <v>20260128</v>
      </c>
      <c r="C172" s="22" t="s">
        <v>46</v>
      </c>
      <c r="D172" s="24" t="s">
        <v>153</v>
      </c>
      <c r="E172" s="28" t="s">
        <v>358</v>
      </c>
      <c r="F172" s="1" t="s">
        <v>70</v>
      </c>
      <c r="G172" s="27">
        <v>1</v>
      </c>
      <c r="H172" s="4">
        <v>6000000</v>
      </c>
      <c r="I172" s="27">
        <f t="shared" si="3"/>
        <v>6000000</v>
      </c>
      <c r="J172" s="1" t="s">
        <v>330</v>
      </c>
      <c r="K172" s="56" t="s">
        <v>335</v>
      </c>
    </row>
    <row r="173" spans="2:11" s="18" customFormat="1" ht="83.25" thickBot="1" x14ac:dyDescent="0.3">
      <c r="B173" s="89">
        <f t="shared" si="2"/>
        <v>20260129</v>
      </c>
      <c r="C173" s="22" t="s">
        <v>46</v>
      </c>
      <c r="D173" s="24" t="s">
        <v>153</v>
      </c>
      <c r="E173" s="28" t="s">
        <v>358</v>
      </c>
      <c r="F173" s="1" t="s">
        <v>70</v>
      </c>
      <c r="G173" s="27">
        <v>1</v>
      </c>
      <c r="H173" s="4">
        <v>6000000</v>
      </c>
      <c r="I173" s="27">
        <f t="shared" si="3"/>
        <v>6000000</v>
      </c>
      <c r="J173" s="1" t="s">
        <v>330</v>
      </c>
      <c r="K173" s="56" t="s">
        <v>335</v>
      </c>
    </row>
    <row r="174" spans="2:11" s="18" customFormat="1" ht="83.25" thickBot="1" x14ac:dyDescent="0.3">
      <c r="B174" s="89">
        <f t="shared" si="2"/>
        <v>20260130</v>
      </c>
      <c r="C174" s="22" t="s">
        <v>46</v>
      </c>
      <c r="D174" s="24" t="s">
        <v>153</v>
      </c>
      <c r="E174" s="28" t="s">
        <v>358</v>
      </c>
      <c r="F174" s="1" t="s">
        <v>70</v>
      </c>
      <c r="G174" s="27">
        <v>1</v>
      </c>
      <c r="H174" s="4">
        <v>6000000</v>
      </c>
      <c r="I174" s="27">
        <f t="shared" si="3"/>
        <v>6000000</v>
      </c>
      <c r="J174" s="1" t="s">
        <v>330</v>
      </c>
      <c r="K174" s="56" t="s">
        <v>335</v>
      </c>
    </row>
    <row r="175" spans="2:11" s="18" customFormat="1" ht="83.25" thickBot="1" x14ac:dyDescent="0.3">
      <c r="B175" s="89">
        <f t="shared" si="2"/>
        <v>20260131</v>
      </c>
      <c r="C175" s="22" t="s">
        <v>46</v>
      </c>
      <c r="D175" s="24" t="s">
        <v>153</v>
      </c>
      <c r="E175" s="28" t="s">
        <v>358</v>
      </c>
      <c r="F175" s="1" t="s">
        <v>70</v>
      </c>
      <c r="G175" s="27">
        <v>1</v>
      </c>
      <c r="H175" s="4">
        <v>6000000</v>
      </c>
      <c r="I175" s="27">
        <f>G175*H175</f>
        <v>6000000</v>
      </c>
      <c r="J175" s="1" t="s">
        <v>330</v>
      </c>
      <c r="K175" s="56" t="s">
        <v>335</v>
      </c>
    </row>
    <row r="176" spans="2:11" ht="83.25" thickBot="1" x14ac:dyDescent="0.3">
      <c r="B176" s="89">
        <f t="shared" si="2"/>
        <v>20260132</v>
      </c>
      <c r="C176" s="22" t="s">
        <v>46</v>
      </c>
      <c r="D176" s="24" t="s">
        <v>153</v>
      </c>
      <c r="E176" s="28" t="s">
        <v>358</v>
      </c>
      <c r="F176" s="1" t="s">
        <v>70</v>
      </c>
      <c r="G176" s="27">
        <v>3350</v>
      </c>
      <c r="H176" s="4">
        <v>14000</v>
      </c>
      <c r="I176" s="27">
        <f>G176*H176</f>
        <v>46900000</v>
      </c>
      <c r="J176" s="1" t="s">
        <v>330</v>
      </c>
      <c r="K176" s="56" t="s">
        <v>335</v>
      </c>
    </row>
    <row r="177" spans="2:11" ht="33.75" thickBot="1" x14ac:dyDescent="0.3">
      <c r="B177" s="89">
        <f t="shared" si="2"/>
        <v>20260133</v>
      </c>
      <c r="C177" s="22" t="s">
        <v>13</v>
      </c>
      <c r="D177" s="24" t="s">
        <v>151</v>
      </c>
      <c r="E177" s="30" t="s">
        <v>449</v>
      </c>
      <c r="F177" s="1" t="s">
        <v>11</v>
      </c>
      <c r="G177" s="27">
        <v>900</v>
      </c>
      <c r="H177" s="4">
        <v>1500</v>
      </c>
      <c r="I177" s="27">
        <f t="shared" si="3"/>
        <v>1350000</v>
      </c>
      <c r="J177" s="1" t="s">
        <v>330</v>
      </c>
      <c r="K177" s="56" t="s">
        <v>335</v>
      </c>
    </row>
    <row r="178" spans="2:11" ht="66.75" thickBot="1" x14ac:dyDescent="0.3">
      <c r="B178" s="89">
        <f t="shared" si="2"/>
        <v>20260134</v>
      </c>
      <c r="C178" s="22" t="s">
        <v>13</v>
      </c>
      <c r="D178" s="24" t="s">
        <v>151</v>
      </c>
      <c r="E178" s="28" t="s">
        <v>338</v>
      </c>
      <c r="F178" s="1" t="s">
        <v>9</v>
      </c>
      <c r="G178" s="27">
        <v>1</v>
      </c>
      <c r="H178" s="4">
        <v>3350000</v>
      </c>
      <c r="I178" s="27">
        <f t="shared" si="3"/>
        <v>3350000</v>
      </c>
      <c r="J178" s="1" t="s">
        <v>330</v>
      </c>
      <c r="K178" s="56" t="s">
        <v>335</v>
      </c>
    </row>
    <row r="179" spans="2:11" ht="33.75" thickBot="1" x14ac:dyDescent="0.3">
      <c r="B179" s="89">
        <f t="shared" si="2"/>
        <v>20260135</v>
      </c>
      <c r="C179" s="22" t="s">
        <v>13</v>
      </c>
      <c r="D179" s="24" t="s">
        <v>151</v>
      </c>
      <c r="E179" s="30" t="s">
        <v>359</v>
      </c>
      <c r="F179" s="1" t="s">
        <v>11</v>
      </c>
      <c r="G179" s="27">
        <v>1</v>
      </c>
      <c r="H179" s="4">
        <v>1220000</v>
      </c>
      <c r="I179" s="27">
        <f t="shared" si="3"/>
        <v>1220000</v>
      </c>
      <c r="J179" s="1" t="s">
        <v>330</v>
      </c>
      <c r="K179" s="56" t="s">
        <v>335</v>
      </c>
    </row>
    <row r="180" spans="2:11" ht="33.75" thickBot="1" x14ac:dyDescent="0.3">
      <c r="B180" s="89">
        <f t="shared" si="2"/>
        <v>20260136</v>
      </c>
      <c r="C180" s="22" t="s">
        <v>13</v>
      </c>
      <c r="D180" s="24" t="s">
        <v>151</v>
      </c>
      <c r="E180" s="30" t="s">
        <v>359</v>
      </c>
      <c r="F180" s="1" t="s">
        <v>11</v>
      </c>
      <c r="G180" s="27">
        <v>1</v>
      </c>
      <c r="H180" s="4">
        <v>1600000</v>
      </c>
      <c r="I180" s="27">
        <f t="shared" si="3"/>
        <v>1600000</v>
      </c>
      <c r="J180" s="1" t="s">
        <v>330</v>
      </c>
      <c r="K180" s="56" t="s">
        <v>335</v>
      </c>
    </row>
    <row r="181" spans="2:11" ht="33.75" thickBot="1" x14ac:dyDescent="0.3">
      <c r="B181" s="89">
        <f t="shared" si="2"/>
        <v>20260137</v>
      </c>
      <c r="C181" s="22" t="s">
        <v>13</v>
      </c>
      <c r="D181" s="24" t="s">
        <v>151</v>
      </c>
      <c r="E181" s="30" t="s">
        <v>359</v>
      </c>
      <c r="F181" s="1" t="s">
        <v>11</v>
      </c>
      <c r="G181" s="27">
        <v>5000</v>
      </c>
      <c r="H181" s="4">
        <v>110</v>
      </c>
      <c r="I181" s="27">
        <f t="shared" si="3"/>
        <v>550000</v>
      </c>
      <c r="J181" s="1" t="s">
        <v>330</v>
      </c>
      <c r="K181" s="56" t="s">
        <v>335</v>
      </c>
    </row>
    <row r="182" spans="2:11" ht="33.75" thickBot="1" x14ac:dyDescent="0.3">
      <c r="B182" s="89">
        <f t="shared" si="2"/>
        <v>20260138</v>
      </c>
      <c r="C182" s="22" t="s">
        <v>13</v>
      </c>
      <c r="D182" s="24" t="s">
        <v>151</v>
      </c>
      <c r="E182" s="30" t="s">
        <v>359</v>
      </c>
      <c r="F182" s="1" t="s">
        <v>11</v>
      </c>
      <c r="G182" s="27">
        <v>850</v>
      </c>
      <c r="H182" s="4">
        <v>2200</v>
      </c>
      <c r="I182" s="27">
        <f t="shared" si="3"/>
        <v>1870000</v>
      </c>
      <c r="J182" s="1" t="s">
        <v>330</v>
      </c>
      <c r="K182" s="56" t="s">
        <v>335</v>
      </c>
    </row>
    <row r="183" spans="2:11" ht="33.75" thickBot="1" x14ac:dyDescent="0.3">
      <c r="B183" s="89">
        <f t="shared" si="2"/>
        <v>20260139</v>
      </c>
      <c r="C183" s="22" t="s">
        <v>48</v>
      </c>
      <c r="D183" s="24" t="s">
        <v>153</v>
      </c>
      <c r="E183" s="28" t="s">
        <v>199</v>
      </c>
      <c r="F183" s="31" t="s">
        <v>9</v>
      </c>
      <c r="G183" s="27">
        <v>1</v>
      </c>
      <c r="H183" s="4">
        <v>8640000</v>
      </c>
      <c r="I183" s="27">
        <f>Table2[[#This Row],[Քանակ]]*Table2[[#This Row],[ Միավորի գին]]</f>
        <v>8640000</v>
      </c>
      <c r="J183" s="1" t="s">
        <v>326</v>
      </c>
      <c r="K183" s="56" t="s">
        <v>335</v>
      </c>
    </row>
    <row r="184" spans="2:11" ht="33.75" thickBot="1" x14ac:dyDescent="0.3">
      <c r="B184" s="89">
        <f t="shared" si="2"/>
        <v>20260140</v>
      </c>
      <c r="C184" s="22" t="s">
        <v>40</v>
      </c>
      <c r="D184" s="24" t="s">
        <v>153</v>
      </c>
      <c r="E184" s="28" t="s">
        <v>200</v>
      </c>
      <c r="F184" s="1" t="s">
        <v>70</v>
      </c>
      <c r="G184" s="27">
        <v>12</v>
      </c>
      <c r="H184" s="4">
        <v>500000</v>
      </c>
      <c r="I184" s="27">
        <f>Table2[[#This Row],[Քանակ]]*Table2[[#This Row],[ Միավորի գին]]</f>
        <v>6000000</v>
      </c>
      <c r="J184" s="1" t="s">
        <v>330</v>
      </c>
      <c r="K184" s="56" t="s">
        <v>335</v>
      </c>
    </row>
    <row r="185" spans="2:11" ht="83.25" thickBot="1" x14ac:dyDescent="0.3">
      <c r="B185" s="89">
        <f t="shared" si="2"/>
        <v>20260141</v>
      </c>
      <c r="C185" s="22" t="s">
        <v>46</v>
      </c>
      <c r="D185" s="24" t="s">
        <v>153</v>
      </c>
      <c r="E185" s="28" t="s">
        <v>201</v>
      </c>
      <c r="F185" s="1" t="s">
        <v>70</v>
      </c>
      <c r="G185" s="27">
        <v>3</v>
      </c>
      <c r="H185" s="4">
        <v>7000000</v>
      </c>
      <c r="I185" s="27">
        <f>Table2[[#This Row],[Քանակ]]*Table2[[#This Row],[ Միավորի գին]]</f>
        <v>21000000</v>
      </c>
      <c r="J185" s="1" t="s">
        <v>329</v>
      </c>
      <c r="K185" s="56" t="s">
        <v>335</v>
      </c>
    </row>
    <row r="186" spans="2:11" ht="83.25" thickBot="1" x14ac:dyDescent="0.3">
      <c r="B186" s="89">
        <f t="shared" si="2"/>
        <v>20260142</v>
      </c>
      <c r="C186" s="22" t="s">
        <v>46</v>
      </c>
      <c r="D186" s="24" t="s">
        <v>153</v>
      </c>
      <c r="E186" s="28" t="s">
        <v>202</v>
      </c>
      <c r="F186" s="1" t="s">
        <v>70</v>
      </c>
      <c r="G186" s="27">
        <v>40</v>
      </c>
      <c r="H186" s="4">
        <v>25000</v>
      </c>
      <c r="I186" s="27">
        <f>Table2[[#This Row],[Քանակ]]*Table2[[#This Row],[ Միավորի գին]]</f>
        <v>1000000</v>
      </c>
      <c r="J186" s="1" t="s">
        <v>330</v>
      </c>
      <c r="K186" s="56" t="s">
        <v>335</v>
      </c>
    </row>
    <row r="187" spans="2:11" ht="50.25" thickBot="1" x14ac:dyDescent="0.3">
      <c r="B187" s="89">
        <f t="shared" si="2"/>
        <v>20260143</v>
      </c>
      <c r="C187" s="22" t="s">
        <v>28</v>
      </c>
      <c r="D187" s="24" t="s">
        <v>153</v>
      </c>
      <c r="E187" s="28" t="s">
        <v>208</v>
      </c>
      <c r="F187" s="1" t="s">
        <v>9</v>
      </c>
      <c r="G187" s="27"/>
      <c r="H187" s="4"/>
      <c r="I187" s="27">
        <f>I188+I189+I190+I191+I192+I193</f>
        <v>43676820</v>
      </c>
      <c r="J187" s="1" t="s">
        <v>330</v>
      </c>
      <c r="K187" s="56" t="s">
        <v>334</v>
      </c>
    </row>
    <row r="188" spans="2:11" s="38" customFormat="1" ht="33.75" outlineLevel="1" thickBot="1" x14ac:dyDescent="0.3">
      <c r="B188" s="89" t="str">
        <f t="shared" si="2"/>
        <v>20260143/1</v>
      </c>
      <c r="C188" s="37" t="s">
        <v>28</v>
      </c>
      <c r="D188" s="39" t="s">
        <v>153</v>
      </c>
      <c r="E188" s="42" t="s">
        <v>208</v>
      </c>
      <c r="F188" s="34" t="s">
        <v>9</v>
      </c>
      <c r="G188" s="35">
        <v>1</v>
      </c>
      <c r="H188" s="41">
        <v>23684400</v>
      </c>
      <c r="I188" s="35">
        <f>Table2[[#This Row],[Քանակ]]*Table2[[#This Row],[ Միավորի գին]]</f>
        <v>23684400</v>
      </c>
      <c r="J188" s="34"/>
      <c r="K188" s="56" t="s">
        <v>334</v>
      </c>
    </row>
    <row r="189" spans="2:11" s="38" customFormat="1" ht="33.75" outlineLevel="1" thickBot="1" x14ac:dyDescent="0.3">
      <c r="B189" s="89" t="str">
        <f t="shared" si="2"/>
        <v>20260143/2</v>
      </c>
      <c r="C189" s="37" t="s">
        <v>28</v>
      </c>
      <c r="D189" s="39" t="s">
        <v>153</v>
      </c>
      <c r="E189" s="42" t="s">
        <v>208</v>
      </c>
      <c r="F189" s="34" t="s">
        <v>9</v>
      </c>
      <c r="G189" s="35">
        <v>1</v>
      </c>
      <c r="H189" s="41">
        <v>14860800</v>
      </c>
      <c r="I189" s="35">
        <f>Table2[[#This Row],[Քանակ]]*Table2[[#This Row],[ Միավորի գին]]</f>
        <v>14860800</v>
      </c>
      <c r="J189" s="34"/>
      <c r="K189" s="56" t="s">
        <v>334</v>
      </c>
    </row>
    <row r="190" spans="2:11" s="38" customFormat="1" ht="33.75" outlineLevel="1" thickBot="1" x14ac:dyDescent="0.3">
      <c r="B190" s="89" t="str">
        <f t="shared" si="2"/>
        <v>20260143/3</v>
      </c>
      <c r="C190" s="37" t="s">
        <v>28</v>
      </c>
      <c r="D190" s="39" t="s">
        <v>153</v>
      </c>
      <c r="E190" s="42" t="s">
        <v>208</v>
      </c>
      <c r="F190" s="34" t="s">
        <v>9</v>
      </c>
      <c r="G190" s="35">
        <v>1</v>
      </c>
      <c r="H190" s="41">
        <v>1393200</v>
      </c>
      <c r="I190" s="35">
        <f>Table2[[#This Row],[Քանակ]]*Table2[[#This Row],[ Միավորի գին]]</f>
        <v>1393200</v>
      </c>
      <c r="J190" s="34"/>
      <c r="K190" s="56" t="s">
        <v>334</v>
      </c>
    </row>
    <row r="191" spans="2:11" s="38" customFormat="1" ht="33.75" outlineLevel="1" thickBot="1" x14ac:dyDescent="0.3">
      <c r="B191" s="89" t="str">
        <f t="shared" si="2"/>
        <v>20260143/4</v>
      </c>
      <c r="C191" s="37" t="s">
        <v>28</v>
      </c>
      <c r="D191" s="39" t="s">
        <v>153</v>
      </c>
      <c r="E191" s="42" t="s">
        <v>208</v>
      </c>
      <c r="F191" s="34" t="s">
        <v>9</v>
      </c>
      <c r="G191" s="35">
        <v>1</v>
      </c>
      <c r="H191" s="41">
        <v>464400</v>
      </c>
      <c r="I191" s="35">
        <f>Table2[[#This Row],[Քանակ]]*Table2[[#This Row],[ Միավորի գին]]</f>
        <v>464400</v>
      </c>
      <c r="J191" s="34"/>
      <c r="K191" s="56" t="s">
        <v>334</v>
      </c>
    </row>
    <row r="192" spans="2:11" s="38" customFormat="1" ht="33.75" outlineLevel="1" thickBot="1" x14ac:dyDescent="0.3">
      <c r="B192" s="89" t="str">
        <f t="shared" si="2"/>
        <v>20260143/5</v>
      </c>
      <c r="C192" s="37" t="s">
        <v>28</v>
      </c>
      <c r="D192" s="39" t="s">
        <v>153</v>
      </c>
      <c r="E192" s="42" t="s">
        <v>208</v>
      </c>
      <c r="F192" s="34" t="s">
        <v>9</v>
      </c>
      <c r="G192" s="35">
        <v>1</v>
      </c>
      <c r="H192" s="41">
        <v>2647080</v>
      </c>
      <c r="I192" s="35">
        <f>Table2[[#This Row],[Քանակ]]*Table2[[#This Row],[ Միավորի գին]]</f>
        <v>2647080</v>
      </c>
      <c r="J192" s="34"/>
      <c r="K192" s="56" t="s">
        <v>334</v>
      </c>
    </row>
    <row r="193" spans="2:11" s="38" customFormat="1" ht="33.75" outlineLevel="1" thickBot="1" x14ac:dyDescent="0.3">
      <c r="B193" s="89" t="str">
        <f t="shared" si="2"/>
        <v>20260143/6</v>
      </c>
      <c r="C193" s="37" t="s">
        <v>28</v>
      </c>
      <c r="D193" s="39" t="s">
        <v>153</v>
      </c>
      <c r="E193" s="42" t="s">
        <v>208</v>
      </c>
      <c r="F193" s="34" t="s">
        <v>9</v>
      </c>
      <c r="G193" s="35">
        <v>1</v>
      </c>
      <c r="H193" s="41">
        <v>626940</v>
      </c>
      <c r="I193" s="35">
        <f>Table2[[#This Row],[Քանակ]]*Table2[[#This Row],[ Միավորի գին]]</f>
        <v>626940</v>
      </c>
      <c r="J193" s="34"/>
      <c r="K193" s="56" t="s">
        <v>334</v>
      </c>
    </row>
    <row r="194" spans="2:11" ht="123.75" customHeight="1" thickBot="1" x14ac:dyDescent="0.3">
      <c r="B194" s="89">
        <f t="shared" si="2"/>
        <v>20260144</v>
      </c>
      <c r="C194" s="22" t="s">
        <v>496</v>
      </c>
      <c r="D194" s="28" t="s">
        <v>60</v>
      </c>
      <c r="E194" s="28" t="s">
        <v>456</v>
      </c>
      <c r="F194" s="1" t="s">
        <v>9</v>
      </c>
      <c r="G194" s="27">
        <v>1</v>
      </c>
      <c r="H194" s="4">
        <v>18400000</v>
      </c>
      <c r="I194" s="27">
        <f>Table2[[#This Row],[Քանակ]]*Table2[[#This Row],[ Միավորի գին]]</f>
        <v>18400000</v>
      </c>
      <c r="J194" s="1" t="s">
        <v>329</v>
      </c>
      <c r="K194" s="56" t="s">
        <v>335</v>
      </c>
    </row>
    <row r="195" spans="2:11" ht="135.75" customHeight="1" thickBot="1" x14ac:dyDescent="0.3">
      <c r="B195" s="89">
        <f t="shared" si="2"/>
        <v>20260145</v>
      </c>
      <c r="C195" s="22" t="s">
        <v>496</v>
      </c>
      <c r="D195" s="28" t="s">
        <v>60</v>
      </c>
      <c r="E195" s="28" t="s">
        <v>457</v>
      </c>
      <c r="F195" s="1" t="s">
        <v>70</v>
      </c>
      <c r="G195" s="27">
        <v>4</v>
      </c>
      <c r="H195" s="4">
        <v>14000000</v>
      </c>
      <c r="I195" s="27">
        <f>G195*H195</f>
        <v>56000000</v>
      </c>
      <c r="J195" s="1" t="s">
        <v>329</v>
      </c>
      <c r="K195" s="56" t="s">
        <v>335</v>
      </c>
    </row>
    <row r="196" spans="2:11" ht="135.75" customHeight="1" thickBot="1" x14ac:dyDescent="0.3">
      <c r="B196" s="89">
        <f t="shared" si="2"/>
        <v>20260146</v>
      </c>
      <c r="C196" s="22" t="s">
        <v>496</v>
      </c>
      <c r="D196" s="28" t="s">
        <v>60</v>
      </c>
      <c r="E196" s="28" t="s">
        <v>458</v>
      </c>
      <c r="F196" s="1" t="s">
        <v>9</v>
      </c>
      <c r="G196" s="27">
        <v>1</v>
      </c>
      <c r="H196" s="4">
        <v>18400000</v>
      </c>
      <c r="I196" s="27">
        <f t="shared" ref="I196:I202" si="4">G196*H196</f>
        <v>18400000</v>
      </c>
      <c r="J196" s="1" t="s">
        <v>329</v>
      </c>
      <c r="K196" s="56" t="s">
        <v>335</v>
      </c>
    </row>
    <row r="197" spans="2:11" ht="66.75" thickBot="1" x14ac:dyDescent="0.3">
      <c r="B197" s="89">
        <f t="shared" ref="B197:B260" si="5">IF(J197&lt;&gt;"",VALUE(LEFT(B196,FIND("/",B196&amp;"/")-1))+1,LEFT(B196,FIND("/",B196&amp;"/")-1)&amp;"/"&amp;IF(ISNUMBER(SEARCH("/",B196)),VALUE(RIGHT(B196,LEN(B196)-FIND("/",B196)))+1,1))</f>
        <v>20260147</v>
      </c>
      <c r="C197" s="22" t="s">
        <v>496</v>
      </c>
      <c r="D197" s="24" t="s">
        <v>60</v>
      </c>
      <c r="E197" s="28" t="s">
        <v>459</v>
      </c>
      <c r="F197" s="1" t="s">
        <v>9</v>
      </c>
      <c r="G197" s="27">
        <v>1</v>
      </c>
      <c r="H197" s="4">
        <v>5877432.5999999996</v>
      </c>
      <c r="I197" s="27">
        <f>G197*H197</f>
        <v>5877432.5999999996</v>
      </c>
      <c r="J197" s="1" t="s">
        <v>330</v>
      </c>
      <c r="K197" s="56" t="s">
        <v>335</v>
      </c>
    </row>
    <row r="198" spans="2:11" ht="66.75" thickBot="1" x14ac:dyDescent="0.3">
      <c r="B198" s="89">
        <f t="shared" si="5"/>
        <v>20260148</v>
      </c>
      <c r="C198" s="22" t="s">
        <v>496</v>
      </c>
      <c r="D198" s="24" t="s">
        <v>60</v>
      </c>
      <c r="E198" s="28" t="s">
        <v>459</v>
      </c>
      <c r="F198" s="1" t="s">
        <v>9</v>
      </c>
      <c r="G198" s="27">
        <v>1</v>
      </c>
      <c r="H198" s="4">
        <v>7000000</v>
      </c>
      <c r="I198" s="27">
        <f t="shared" si="4"/>
        <v>7000000</v>
      </c>
      <c r="J198" s="1" t="s">
        <v>330</v>
      </c>
      <c r="K198" s="56" t="s">
        <v>335</v>
      </c>
    </row>
    <row r="199" spans="2:11" ht="66.75" thickBot="1" x14ac:dyDescent="0.3">
      <c r="B199" s="89">
        <f t="shared" si="5"/>
        <v>20260149</v>
      </c>
      <c r="C199" s="22" t="s">
        <v>496</v>
      </c>
      <c r="D199" s="24" t="s">
        <v>60</v>
      </c>
      <c r="E199" s="28" t="s">
        <v>60</v>
      </c>
      <c r="F199" s="31" t="s">
        <v>70</v>
      </c>
      <c r="G199" s="27">
        <v>2</v>
      </c>
      <c r="H199" s="4">
        <v>6000000</v>
      </c>
      <c r="I199" s="27">
        <f t="shared" si="4"/>
        <v>12000000</v>
      </c>
      <c r="J199" s="1" t="s">
        <v>329</v>
      </c>
      <c r="K199" s="56" t="s">
        <v>335</v>
      </c>
    </row>
    <row r="200" spans="2:11" ht="66.75" thickBot="1" x14ac:dyDescent="0.3">
      <c r="B200" s="89">
        <f t="shared" si="5"/>
        <v>20260150</v>
      </c>
      <c r="C200" s="22" t="s">
        <v>496</v>
      </c>
      <c r="D200" s="24" t="s">
        <v>60</v>
      </c>
      <c r="E200" s="28" t="s">
        <v>60</v>
      </c>
      <c r="F200" s="1" t="s">
        <v>9</v>
      </c>
      <c r="G200" s="27">
        <v>1</v>
      </c>
      <c r="H200" s="4">
        <v>8040000</v>
      </c>
      <c r="I200" s="27">
        <f t="shared" si="4"/>
        <v>8040000</v>
      </c>
      <c r="J200" s="1" t="s">
        <v>329</v>
      </c>
      <c r="K200" s="56" t="s">
        <v>335</v>
      </c>
    </row>
    <row r="201" spans="2:11" ht="66.75" thickBot="1" x14ac:dyDescent="0.3">
      <c r="B201" s="89">
        <f t="shared" si="5"/>
        <v>20260151</v>
      </c>
      <c r="C201" s="22" t="s">
        <v>496</v>
      </c>
      <c r="D201" s="24" t="s">
        <v>60</v>
      </c>
      <c r="E201" s="28" t="s">
        <v>60</v>
      </c>
      <c r="F201" s="31" t="s">
        <v>70</v>
      </c>
      <c r="G201" s="27">
        <v>2</v>
      </c>
      <c r="H201" s="4">
        <v>3600000</v>
      </c>
      <c r="I201" s="27">
        <f t="shared" si="4"/>
        <v>7200000</v>
      </c>
      <c r="J201" s="1" t="s">
        <v>329</v>
      </c>
      <c r="K201" s="56" t="s">
        <v>335</v>
      </c>
    </row>
    <row r="202" spans="2:11" ht="66.75" thickBot="1" x14ac:dyDescent="0.3">
      <c r="B202" s="89">
        <f t="shared" si="5"/>
        <v>20260152</v>
      </c>
      <c r="C202" s="22" t="s">
        <v>496</v>
      </c>
      <c r="D202" s="24" t="s">
        <v>60</v>
      </c>
      <c r="E202" s="28" t="s">
        <v>60</v>
      </c>
      <c r="F202" s="1" t="s">
        <v>9</v>
      </c>
      <c r="G202" s="27">
        <v>1</v>
      </c>
      <c r="H202" s="4">
        <v>5000000</v>
      </c>
      <c r="I202" s="27">
        <f t="shared" si="4"/>
        <v>5000000</v>
      </c>
      <c r="J202" s="1" t="s">
        <v>330</v>
      </c>
      <c r="K202" s="56" t="s">
        <v>335</v>
      </c>
    </row>
    <row r="203" spans="2:11" ht="50.25" thickBot="1" x14ac:dyDescent="0.3">
      <c r="B203" s="89">
        <f t="shared" si="5"/>
        <v>20260153</v>
      </c>
      <c r="C203" s="22" t="s">
        <v>28</v>
      </c>
      <c r="D203" s="24" t="s">
        <v>153</v>
      </c>
      <c r="E203" s="28" t="s">
        <v>347</v>
      </c>
      <c r="F203" s="1" t="s">
        <v>9</v>
      </c>
      <c r="G203" s="27">
        <v>1</v>
      </c>
      <c r="H203" s="78">
        <f>10000*394.14</f>
        <v>3941400</v>
      </c>
      <c r="I203" s="27">
        <f>Table2[[#This Row],[Քանակ]]*Table2[[#This Row],[ Միավորի գին]]</f>
        <v>3941400</v>
      </c>
      <c r="J203" s="1" t="s">
        <v>330</v>
      </c>
      <c r="K203" s="56" t="s">
        <v>335</v>
      </c>
    </row>
    <row r="204" spans="2:11" ht="83.25" thickBot="1" x14ac:dyDescent="0.3">
      <c r="B204" s="89">
        <f t="shared" si="5"/>
        <v>20260154</v>
      </c>
      <c r="C204" s="22" t="s">
        <v>46</v>
      </c>
      <c r="D204" s="24" t="s">
        <v>153</v>
      </c>
      <c r="E204" s="28" t="s">
        <v>201</v>
      </c>
      <c r="F204" s="1" t="s">
        <v>9</v>
      </c>
      <c r="G204" s="27">
        <v>1</v>
      </c>
      <c r="H204" s="4">
        <v>18000000</v>
      </c>
      <c r="I204" s="27">
        <f>G204*H204</f>
        <v>18000000</v>
      </c>
      <c r="J204" s="1" t="s">
        <v>329</v>
      </c>
      <c r="K204" s="56"/>
    </row>
    <row r="205" spans="2:11" ht="83.25" thickBot="1" x14ac:dyDescent="0.3">
      <c r="B205" s="89">
        <f t="shared" si="5"/>
        <v>20260155</v>
      </c>
      <c r="C205" s="22" t="s">
        <v>46</v>
      </c>
      <c r="D205" s="24" t="s">
        <v>153</v>
      </c>
      <c r="E205" s="28" t="s">
        <v>208</v>
      </c>
      <c r="F205" s="1" t="s">
        <v>9</v>
      </c>
      <c r="G205" s="27">
        <v>1</v>
      </c>
      <c r="H205" s="4">
        <f>408*388</f>
        <v>158304</v>
      </c>
      <c r="I205" s="27">
        <f>G205*H205</f>
        <v>158304</v>
      </c>
      <c r="J205" s="1" t="s">
        <v>330</v>
      </c>
      <c r="K205" s="56" t="s">
        <v>333</v>
      </c>
    </row>
    <row r="206" spans="2:11" ht="66.75" thickBot="1" x14ac:dyDescent="0.3">
      <c r="B206" s="89">
        <f t="shared" si="5"/>
        <v>20260156</v>
      </c>
      <c r="C206" s="22" t="s">
        <v>44</v>
      </c>
      <c r="D206" s="24" t="s">
        <v>153</v>
      </c>
      <c r="E206" s="28" t="s">
        <v>368</v>
      </c>
      <c r="F206" s="1" t="s">
        <v>9</v>
      </c>
      <c r="G206" s="27">
        <v>1</v>
      </c>
      <c r="H206" s="4">
        <v>25000000</v>
      </c>
      <c r="I206" s="27">
        <f>G206*H206</f>
        <v>25000000</v>
      </c>
      <c r="J206" s="1" t="s">
        <v>329</v>
      </c>
      <c r="K206" s="56" t="s">
        <v>333</v>
      </c>
    </row>
    <row r="207" spans="2:11" ht="83.25" thickBot="1" x14ac:dyDescent="0.3">
      <c r="B207" s="89">
        <f t="shared" si="5"/>
        <v>20260157</v>
      </c>
      <c r="C207" s="22" t="s">
        <v>46</v>
      </c>
      <c r="D207" s="24" t="s">
        <v>60</v>
      </c>
      <c r="E207" s="28" t="s">
        <v>360</v>
      </c>
      <c r="F207" s="1" t="s">
        <v>9</v>
      </c>
      <c r="G207" s="27">
        <v>1</v>
      </c>
      <c r="H207" s="4">
        <v>18000000</v>
      </c>
      <c r="I207" s="27">
        <f>G207*H207</f>
        <v>18000000</v>
      </c>
      <c r="J207" s="1" t="s">
        <v>329</v>
      </c>
      <c r="K207" s="56"/>
    </row>
    <row r="208" spans="2:11" ht="33.75" thickBot="1" x14ac:dyDescent="0.3">
      <c r="B208" s="89">
        <f t="shared" si="5"/>
        <v>20260158</v>
      </c>
      <c r="C208" s="25" t="s">
        <v>38</v>
      </c>
      <c r="D208" s="24" t="s">
        <v>153</v>
      </c>
      <c r="E208" s="28" t="s">
        <v>368</v>
      </c>
      <c r="F208" s="1" t="s">
        <v>9</v>
      </c>
      <c r="G208" s="27">
        <v>1</v>
      </c>
      <c r="H208" s="4">
        <v>11000000</v>
      </c>
      <c r="I208" s="27">
        <f t="shared" ref="I208:I270" si="6">G208*H208</f>
        <v>11000000</v>
      </c>
      <c r="J208" s="1" t="s">
        <v>329</v>
      </c>
      <c r="K208" s="56" t="s">
        <v>335</v>
      </c>
    </row>
    <row r="209" spans="2:11" ht="33.75" thickBot="1" x14ac:dyDescent="0.3">
      <c r="B209" s="89">
        <f t="shared" si="5"/>
        <v>20260159</v>
      </c>
      <c r="C209" s="25" t="s">
        <v>48</v>
      </c>
      <c r="D209" s="24" t="s">
        <v>153</v>
      </c>
      <c r="E209" s="28" t="s">
        <v>368</v>
      </c>
      <c r="F209" s="1" t="s">
        <v>9</v>
      </c>
      <c r="G209" s="27">
        <v>1</v>
      </c>
      <c r="H209" s="4">
        <v>500000</v>
      </c>
      <c r="I209" s="27">
        <f t="shared" si="6"/>
        <v>500000</v>
      </c>
      <c r="J209" s="1" t="s">
        <v>330</v>
      </c>
      <c r="K209" s="56" t="s">
        <v>335</v>
      </c>
    </row>
    <row r="210" spans="2:11" ht="33.75" thickBot="1" x14ac:dyDescent="0.3">
      <c r="B210" s="89">
        <f t="shared" si="5"/>
        <v>20260160</v>
      </c>
      <c r="C210" s="22" t="s">
        <v>48</v>
      </c>
      <c r="D210" s="24" t="s">
        <v>153</v>
      </c>
      <c r="E210" s="28" t="s">
        <v>368</v>
      </c>
      <c r="F210" s="1" t="s">
        <v>9</v>
      </c>
      <c r="G210" s="27">
        <v>1</v>
      </c>
      <c r="H210" s="4">
        <v>550000</v>
      </c>
      <c r="I210" s="27">
        <f t="shared" si="6"/>
        <v>550000</v>
      </c>
      <c r="J210" s="1" t="s">
        <v>330</v>
      </c>
      <c r="K210" s="56" t="s">
        <v>333</v>
      </c>
    </row>
    <row r="211" spans="2:11" ht="33.75" thickBot="1" x14ac:dyDescent="0.3">
      <c r="B211" s="89">
        <f t="shared" si="5"/>
        <v>20260161</v>
      </c>
      <c r="C211" s="22" t="s">
        <v>48</v>
      </c>
      <c r="D211" s="33" t="s">
        <v>153</v>
      </c>
      <c r="E211" s="28" t="s">
        <v>368</v>
      </c>
      <c r="F211" s="31" t="s">
        <v>9</v>
      </c>
      <c r="G211" s="27">
        <v>1</v>
      </c>
      <c r="H211" s="4">
        <v>3550000</v>
      </c>
      <c r="I211" s="27">
        <f t="shared" si="6"/>
        <v>3550000</v>
      </c>
      <c r="J211" s="1" t="s">
        <v>330</v>
      </c>
      <c r="K211" s="56" t="s">
        <v>333</v>
      </c>
    </row>
    <row r="212" spans="2:11" ht="33.75" thickBot="1" x14ac:dyDescent="0.3">
      <c r="B212" s="89">
        <f t="shared" si="5"/>
        <v>20260162</v>
      </c>
      <c r="C212" s="22" t="s">
        <v>18</v>
      </c>
      <c r="D212" s="24" t="s">
        <v>151</v>
      </c>
      <c r="E212" s="22" t="s">
        <v>368</v>
      </c>
      <c r="F212" s="31" t="s">
        <v>9</v>
      </c>
      <c r="G212" s="27">
        <v>1</v>
      </c>
      <c r="H212" s="4">
        <v>2000000</v>
      </c>
      <c r="I212" s="27">
        <v>2000000</v>
      </c>
      <c r="J212" s="1" t="s">
        <v>330</v>
      </c>
      <c r="K212" s="1"/>
    </row>
    <row r="213" spans="2:11" ht="33.75" thickBot="1" x14ac:dyDescent="0.3">
      <c r="B213" s="89">
        <f t="shared" si="5"/>
        <v>20260163</v>
      </c>
      <c r="C213" s="22" t="s">
        <v>48</v>
      </c>
      <c r="D213" s="24" t="s">
        <v>153</v>
      </c>
      <c r="E213" s="28" t="s">
        <v>368</v>
      </c>
      <c r="F213" s="1" t="s">
        <v>9</v>
      </c>
      <c r="G213" s="27">
        <v>1</v>
      </c>
      <c r="H213" s="4">
        <v>1000000</v>
      </c>
      <c r="I213" s="27">
        <f t="shared" si="6"/>
        <v>1000000</v>
      </c>
      <c r="J213" s="1" t="s">
        <v>330</v>
      </c>
      <c r="K213" s="56"/>
    </row>
    <row r="214" spans="2:11" ht="33.75" thickBot="1" x14ac:dyDescent="0.3">
      <c r="B214" s="89">
        <f t="shared" si="5"/>
        <v>20260164</v>
      </c>
      <c r="C214" s="22" t="s">
        <v>13</v>
      </c>
      <c r="D214" s="33" t="s">
        <v>153</v>
      </c>
      <c r="E214" s="28" t="s">
        <v>368</v>
      </c>
      <c r="F214" s="31" t="s">
        <v>9</v>
      </c>
      <c r="G214" s="27">
        <v>1</v>
      </c>
      <c r="H214" s="4">
        <v>2000000</v>
      </c>
      <c r="I214" s="27">
        <f t="shared" si="6"/>
        <v>2000000</v>
      </c>
      <c r="J214" s="1" t="s">
        <v>330</v>
      </c>
      <c r="K214" s="56"/>
    </row>
    <row r="215" spans="2:11" ht="66.75" thickBot="1" x14ac:dyDescent="0.3">
      <c r="B215" s="89">
        <f t="shared" si="5"/>
        <v>20260165</v>
      </c>
      <c r="C215" s="22" t="s">
        <v>31</v>
      </c>
      <c r="D215" s="24" t="s">
        <v>151</v>
      </c>
      <c r="E215" s="28" t="s">
        <v>368</v>
      </c>
      <c r="F215" s="31" t="s">
        <v>11</v>
      </c>
      <c r="G215" s="27">
        <v>1</v>
      </c>
      <c r="H215" s="4">
        <v>30000</v>
      </c>
      <c r="I215" s="27">
        <f t="shared" si="6"/>
        <v>30000</v>
      </c>
      <c r="J215" s="1" t="s">
        <v>330</v>
      </c>
      <c r="K215" s="56" t="s">
        <v>332</v>
      </c>
    </row>
    <row r="216" spans="2:11" ht="33.75" thickBot="1" x14ac:dyDescent="0.3">
      <c r="B216" s="89">
        <f t="shared" si="5"/>
        <v>20260166</v>
      </c>
      <c r="C216" s="22" t="s">
        <v>13</v>
      </c>
      <c r="D216" s="24" t="s">
        <v>151</v>
      </c>
      <c r="E216" s="28" t="s">
        <v>368</v>
      </c>
      <c r="F216" s="31" t="s">
        <v>11</v>
      </c>
      <c r="G216" s="27">
        <v>7</v>
      </c>
      <c r="H216" s="4">
        <v>5000</v>
      </c>
      <c r="I216" s="27">
        <f t="shared" si="6"/>
        <v>35000</v>
      </c>
      <c r="J216" s="1" t="s">
        <v>330</v>
      </c>
      <c r="K216" s="56" t="s">
        <v>332</v>
      </c>
    </row>
    <row r="217" spans="2:11" ht="33.75" thickBot="1" x14ac:dyDescent="0.3">
      <c r="B217" s="89">
        <f t="shared" si="5"/>
        <v>20260167</v>
      </c>
      <c r="C217" s="22" t="s">
        <v>13</v>
      </c>
      <c r="D217" s="24" t="s">
        <v>151</v>
      </c>
      <c r="E217" s="28" t="s">
        <v>368</v>
      </c>
      <c r="F217" s="31" t="s">
        <v>11</v>
      </c>
      <c r="G217" s="27">
        <v>10</v>
      </c>
      <c r="H217" s="4">
        <v>6000</v>
      </c>
      <c r="I217" s="27">
        <f t="shared" si="6"/>
        <v>60000</v>
      </c>
      <c r="J217" s="1" t="s">
        <v>330</v>
      </c>
      <c r="K217" s="56" t="s">
        <v>332</v>
      </c>
    </row>
    <row r="218" spans="2:11" ht="33.75" thickBot="1" x14ac:dyDescent="0.3">
      <c r="B218" s="89">
        <f t="shared" si="5"/>
        <v>20260168</v>
      </c>
      <c r="C218" s="22" t="s">
        <v>48</v>
      </c>
      <c r="D218" s="24" t="s">
        <v>153</v>
      </c>
      <c r="E218" s="28" t="s">
        <v>368</v>
      </c>
      <c r="F218" s="1" t="s">
        <v>9</v>
      </c>
      <c r="G218" s="27">
        <v>1</v>
      </c>
      <c r="H218" s="4">
        <v>300000</v>
      </c>
      <c r="I218" s="27">
        <f t="shared" si="6"/>
        <v>300000</v>
      </c>
      <c r="J218" s="1" t="s">
        <v>330</v>
      </c>
      <c r="K218" s="56" t="s">
        <v>332</v>
      </c>
    </row>
    <row r="219" spans="2:11" ht="33.75" thickBot="1" x14ac:dyDescent="0.3">
      <c r="B219" s="89">
        <f t="shared" si="5"/>
        <v>20260169</v>
      </c>
      <c r="C219" s="22" t="s">
        <v>48</v>
      </c>
      <c r="D219" s="24" t="s">
        <v>153</v>
      </c>
      <c r="E219" s="28" t="s">
        <v>368</v>
      </c>
      <c r="F219" s="1" t="s">
        <v>9</v>
      </c>
      <c r="G219" s="27">
        <v>1</v>
      </c>
      <c r="H219" s="4">
        <v>1000000</v>
      </c>
      <c r="I219" s="27">
        <f>SUM(I220:I222)</f>
        <v>1186000</v>
      </c>
      <c r="J219" s="1" t="s">
        <v>330</v>
      </c>
      <c r="K219" s="56" t="s">
        <v>332</v>
      </c>
    </row>
    <row r="220" spans="2:11" ht="33.75" outlineLevel="1" thickBot="1" x14ac:dyDescent="0.3">
      <c r="B220" s="89" t="str">
        <f t="shared" si="5"/>
        <v>20260169/1</v>
      </c>
      <c r="C220" s="37" t="s">
        <v>48</v>
      </c>
      <c r="D220" s="24"/>
      <c r="E220" s="42" t="s">
        <v>368</v>
      </c>
      <c r="F220" s="34" t="s">
        <v>9</v>
      </c>
      <c r="G220" s="35">
        <v>1</v>
      </c>
      <c r="H220" s="75">
        <v>70000</v>
      </c>
      <c r="I220" s="41">
        <f>G220*H220</f>
        <v>70000</v>
      </c>
      <c r="J220" s="1"/>
      <c r="K220" s="34" t="s">
        <v>332</v>
      </c>
    </row>
    <row r="221" spans="2:11" ht="33.75" outlineLevel="1" thickBot="1" x14ac:dyDescent="0.3">
      <c r="B221" s="89" t="str">
        <f t="shared" si="5"/>
        <v>20260169/2</v>
      </c>
      <c r="C221" s="37" t="s">
        <v>48</v>
      </c>
      <c r="D221" s="24"/>
      <c r="E221" s="42" t="s">
        <v>368</v>
      </c>
      <c r="F221" s="34" t="s">
        <v>9</v>
      </c>
      <c r="G221" s="35">
        <v>1</v>
      </c>
      <c r="H221" s="76">
        <v>90000</v>
      </c>
      <c r="I221" s="41">
        <f>G221*H221</f>
        <v>90000</v>
      </c>
      <c r="J221" s="1"/>
      <c r="K221" s="34" t="s">
        <v>332</v>
      </c>
    </row>
    <row r="222" spans="2:11" ht="33.75" outlineLevel="1" thickBot="1" x14ac:dyDescent="0.3">
      <c r="B222" s="89" t="str">
        <f t="shared" si="5"/>
        <v>20260169/3</v>
      </c>
      <c r="C222" s="37" t="s">
        <v>48</v>
      </c>
      <c r="D222" s="24"/>
      <c r="E222" s="42" t="s">
        <v>368</v>
      </c>
      <c r="F222" s="34" t="s">
        <v>9</v>
      </c>
      <c r="G222" s="35">
        <v>1</v>
      </c>
      <c r="H222" s="75">
        <v>1026000</v>
      </c>
      <c r="I222" s="41">
        <f>G222*H222</f>
        <v>1026000</v>
      </c>
      <c r="J222" s="1"/>
      <c r="K222" s="34" t="s">
        <v>332</v>
      </c>
    </row>
    <row r="223" spans="2:11" ht="33.75" thickBot="1" x14ac:dyDescent="0.3">
      <c r="B223" s="89">
        <f t="shared" si="5"/>
        <v>20260170</v>
      </c>
      <c r="C223" s="22" t="s">
        <v>48</v>
      </c>
      <c r="D223" s="24" t="s">
        <v>153</v>
      </c>
      <c r="E223" s="28" t="s">
        <v>368</v>
      </c>
      <c r="F223" s="31" t="s">
        <v>70</v>
      </c>
      <c r="G223" s="27">
        <v>3</v>
      </c>
      <c r="H223" s="4">
        <v>480000</v>
      </c>
      <c r="I223" s="27">
        <f t="shared" si="6"/>
        <v>1440000</v>
      </c>
      <c r="J223" s="1" t="s">
        <v>330</v>
      </c>
      <c r="K223" s="56"/>
    </row>
    <row r="224" spans="2:11" ht="33.75" thickBot="1" x14ac:dyDescent="0.3">
      <c r="B224" s="89">
        <f t="shared" si="5"/>
        <v>20260171</v>
      </c>
      <c r="C224" s="22" t="s">
        <v>48</v>
      </c>
      <c r="D224" s="24" t="s">
        <v>153</v>
      </c>
      <c r="E224" s="28" t="s">
        <v>368</v>
      </c>
      <c r="F224" s="31" t="s">
        <v>70</v>
      </c>
      <c r="G224" s="27">
        <v>5</v>
      </c>
      <c r="H224" s="4">
        <v>250000</v>
      </c>
      <c r="I224" s="27">
        <f t="shared" si="6"/>
        <v>1250000</v>
      </c>
      <c r="J224" s="1" t="s">
        <v>330</v>
      </c>
      <c r="K224" s="56"/>
    </row>
    <row r="225" spans="2:11" ht="33.75" thickBot="1" x14ac:dyDescent="0.3">
      <c r="B225" s="89">
        <f t="shared" si="5"/>
        <v>20260172</v>
      </c>
      <c r="C225" s="22" t="s">
        <v>48</v>
      </c>
      <c r="D225" s="24" t="s">
        <v>153</v>
      </c>
      <c r="E225" s="28" t="s">
        <v>368</v>
      </c>
      <c r="F225" s="1" t="s">
        <v>9</v>
      </c>
      <c r="G225" s="27">
        <v>1</v>
      </c>
      <c r="H225" s="4">
        <v>1500000</v>
      </c>
      <c r="I225" s="27">
        <f t="shared" si="6"/>
        <v>1500000</v>
      </c>
      <c r="J225" s="1" t="s">
        <v>330</v>
      </c>
      <c r="K225" s="56" t="s">
        <v>333</v>
      </c>
    </row>
    <row r="226" spans="2:11" ht="33.75" thickBot="1" x14ac:dyDescent="0.3">
      <c r="B226" s="89">
        <f t="shared" si="5"/>
        <v>20260173</v>
      </c>
      <c r="C226" s="22" t="s">
        <v>48</v>
      </c>
      <c r="D226" s="24" t="s">
        <v>153</v>
      </c>
      <c r="E226" s="28" t="s">
        <v>368</v>
      </c>
      <c r="F226" s="1" t="s">
        <v>9</v>
      </c>
      <c r="G226" s="27">
        <v>1</v>
      </c>
      <c r="H226" s="4">
        <v>250000</v>
      </c>
      <c r="I226" s="27">
        <f t="shared" si="6"/>
        <v>250000</v>
      </c>
      <c r="J226" s="1" t="s">
        <v>330</v>
      </c>
      <c r="K226" s="56" t="s">
        <v>333</v>
      </c>
    </row>
    <row r="227" spans="2:11" ht="33.75" thickBot="1" x14ac:dyDescent="0.3">
      <c r="B227" s="89">
        <f t="shared" si="5"/>
        <v>20260174</v>
      </c>
      <c r="C227" s="22" t="s">
        <v>48</v>
      </c>
      <c r="D227" s="24" t="s">
        <v>153</v>
      </c>
      <c r="E227" s="28" t="s">
        <v>368</v>
      </c>
      <c r="F227" s="1" t="s">
        <v>9</v>
      </c>
      <c r="G227" s="27">
        <v>1</v>
      </c>
      <c r="H227" s="4">
        <v>1500000</v>
      </c>
      <c r="I227" s="27">
        <f t="shared" si="6"/>
        <v>1500000</v>
      </c>
      <c r="J227" s="1" t="s">
        <v>330</v>
      </c>
      <c r="K227" s="56"/>
    </row>
    <row r="228" spans="2:11" ht="33.75" thickBot="1" x14ac:dyDescent="0.3">
      <c r="B228" s="89">
        <f t="shared" si="5"/>
        <v>20260175</v>
      </c>
      <c r="C228" s="22" t="s">
        <v>48</v>
      </c>
      <c r="D228" s="24" t="s">
        <v>153</v>
      </c>
      <c r="E228" s="28" t="s">
        <v>368</v>
      </c>
      <c r="F228" s="1" t="s">
        <v>9</v>
      </c>
      <c r="G228" s="27">
        <v>1</v>
      </c>
      <c r="H228" s="4">
        <v>1000000</v>
      </c>
      <c r="I228" s="27">
        <f t="shared" si="6"/>
        <v>1000000</v>
      </c>
      <c r="J228" s="1" t="s">
        <v>330</v>
      </c>
      <c r="K228" s="56" t="s">
        <v>335</v>
      </c>
    </row>
    <row r="229" spans="2:11" ht="33.75" thickBot="1" x14ac:dyDescent="0.3">
      <c r="B229" s="89">
        <f t="shared" si="5"/>
        <v>20260176</v>
      </c>
      <c r="C229" s="22" t="s">
        <v>13</v>
      </c>
      <c r="D229" s="24" t="s">
        <v>151</v>
      </c>
      <c r="E229" s="28" t="s">
        <v>450</v>
      </c>
      <c r="F229" s="31" t="s">
        <v>11</v>
      </c>
      <c r="G229" s="27">
        <v>780</v>
      </c>
      <c r="H229" s="4">
        <v>5900</v>
      </c>
      <c r="I229" s="27">
        <f t="shared" si="6"/>
        <v>4602000</v>
      </c>
      <c r="J229" s="1" t="s">
        <v>330</v>
      </c>
      <c r="K229" s="56" t="s">
        <v>335</v>
      </c>
    </row>
    <row r="230" spans="2:11" ht="33.75" thickBot="1" x14ac:dyDescent="0.3">
      <c r="B230" s="89">
        <f t="shared" si="5"/>
        <v>20260177</v>
      </c>
      <c r="C230" s="22" t="s">
        <v>48</v>
      </c>
      <c r="D230" s="24" t="s">
        <v>153</v>
      </c>
      <c r="E230" s="28" t="s">
        <v>368</v>
      </c>
      <c r="F230" s="31" t="s">
        <v>70</v>
      </c>
      <c r="G230" s="27">
        <v>10</v>
      </c>
      <c r="H230" s="4">
        <v>50000</v>
      </c>
      <c r="I230" s="27">
        <f t="shared" si="6"/>
        <v>500000</v>
      </c>
      <c r="J230" s="1" t="s">
        <v>330</v>
      </c>
      <c r="K230" s="56" t="s">
        <v>335</v>
      </c>
    </row>
    <row r="231" spans="2:11" ht="33.75" thickBot="1" x14ac:dyDescent="0.3">
      <c r="B231" s="89">
        <f t="shared" si="5"/>
        <v>20260178</v>
      </c>
      <c r="C231" s="22" t="s">
        <v>18</v>
      </c>
      <c r="D231" s="24" t="s">
        <v>151</v>
      </c>
      <c r="E231" s="28" t="s">
        <v>368</v>
      </c>
      <c r="F231" s="1" t="s">
        <v>11</v>
      </c>
      <c r="G231" s="27">
        <v>48</v>
      </c>
      <c r="H231" s="4">
        <v>14000</v>
      </c>
      <c r="I231" s="27">
        <f t="shared" si="6"/>
        <v>672000</v>
      </c>
      <c r="J231" s="1" t="s">
        <v>330</v>
      </c>
      <c r="K231" s="56" t="s">
        <v>335</v>
      </c>
    </row>
    <row r="232" spans="2:11" ht="66.75" thickBot="1" x14ac:dyDescent="0.3">
      <c r="B232" s="89">
        <f t="shared" si="5"/>
        <v>20260179</v>
      </c>
      <c r="C232" s="22" t="s">
        <v>31</v>
      </c>
      <c r="D232" s="24" t="s">
        <v>151</v>
      </c>
      <c r="E232" s="28" t="s">
        <v>368</v>
      </c>
      <c r="F232" s="31" t="s">
        <v>11</v>
      </c>
      <c r="G232" s="27">
        <v>1</v>
      </c>
      <c r="H232" s="4">
        <v>1000000</v>
      </c>
      <c r="I232" s="27">
        <f t="shared" si="6"/>
        <v>1000000</v>
      </c>
      <c r="J232" s="1" t="s">
        <v>330</v>
      </c>
      <c r="K232" s="56" t="s">
        <v>335</v>
      </c>
    </row>
    <row r="233" spans="2:11" ht="33.75" thickBot="1" x14ac:dyDescent="0.3">
      <c r="B233" s="89">
        <f t="shared" si="5"/>
        <v>20260180</v>
      </c>
      <c r="C233" s="22" t="s">
        <v>48</v>
      </c>
      <c r="D233" s="24" t="s">
        <v>153</v>
      </c>
      <c r="E233" s="28" t="s">
        <v>368</v>
      </c>
      <c r="F233" s="31" t="s">
        <v>11</v>
      </c>
      <c r="G233" s="27">
        <v>1</v>
      </c>
      <c r="H233" s="4">
        <v>500000</v>
      </c>
      <c r="I233" s="27">
        <f t="shared" si="6"/>
        <v>500000</v>
      </c>
      <c r="J233" s="1" t="s">
        <v>330</v>
      </c>
      <c r="K233" s="56" t="s">
        <v>332</v>
      </c>
    </row>
    <row r="234" spans="2:11" ht="33.75" thickBot="1" x14ac:dyDescent="0.3">
      <c r="B234" s="89">
        <f t="shared" si="5"/>
        <v>20260181</v>
      </c>
      <c r="C234" s="22" t="s">
        <v>48</v>
      </c>
      <c r="D234" s="24" t="s">
        <v>153</v>
      </c>
      <c r="E234" s="28" t="s">
        <v>368</v>
      </c>
      <c r="F234" s="31" t="s">
        <v>70</v>
      </c>
      <c r="G234" s="27">
        <v>70</v>
      </c>
      <c r="H234" s="4">
        <v>15000</v>
      </c>
      <c r="I234" s="27">
        <f t="shared" si="6"/>
        <v>1050000</v>
      </c>
      <c r="J234" s="1" t="s">
        <v>330</v>
      </c>
      <c r="K234" s="56" t="s">
        <v>333</v>
      </c>
    </row>
    <row r="235" spans="2:11" ht="33.75" thickBot="1" x14ac:dyDescent="0.3">
      <c r="B235" s="89">
        <f t="shared" si="5"/>
        <v>20260182</v>
      </c>
      <c r="C235" s="22" t="s">
        <v>48</v>
      </c>
      <c r="D235" s="24" t="s">
        <v>153</v>
      </c>
      <c r="E235" s="28" t="s">
        <v>368</v>
      </c>
      <c r="F235" s="31" t="s">
        <v>70</v>
      </c>
      <c r="G235" s="27">
        <v>200</v>
      </c>
      <c r="H235" s="4">
        <v>10000</v>
      </c>
      <c r="I235" s="27">
        <f t="shared" si="6"/>
        <v>2000000</v>
      </c>
      <c r="J235" s="1" t="s">
        <v>330</v>
      </c>
      <c r="K235" s="56"/>
    </row>
    <row r="236" spans="2:11" ht="33.75" thickBot="1" x14ac:dyDescent="0.3">
      <c r="B236" s="89">
        <f t="shared" si="5"/>
        <v>20260183</v>
      </c>
      <c r="C236" s="22" t="s">
        <v>48</v>
      </c>
      <c r="D236" s="24" t="s">
        <v>153</v>
      </c>
      <c r="E236" s="28" t="s">
        <v>368</v>
      </c>
      <c r="F236" s="1" t="s">
        <v>9</v>
      </c>
      <c r="G236" s="27">
        <v>1</v>
      </c>
      <c r="H236" s="16">
        <v>1000000</v>
      </c>
      <c r="I236" s="27">
        <f t="shared" si="6"/>
        <v>1000000</v>
      </c>
      <c r="J236" s="1" t="s">
        <v>330</v>
      </c>
      <c r="K236" s="56" t="s">
        <v>334</v>
      </c>
    </row>
    <row r="237" spans="2:11" ht="83.25" thickBot="1" x14ac:dyDescent="0.3">
      <c r="B237" s="89">
        <f t="shared" si="5"/>
        <v>20260184</v>
      </c>
      <c r="C237" s="22" t="s">
        <v>46</v>
      </c>
      <c r="D237" s="24" t="s">
        <v>153</v>
      </c>
      <c r="E237" s="25" t="s">
        <v>361</v>
      </c>
      <c r="F237" s="1" t="s">
        <v>9</v>
      </c>
      <c r="G237" s="27">
        <v>1</v>
      </c>
      <c r="H237" s="16">
        <v>1000000</v>
      </c>
      <c r="I237" s="27">
        <f t="shared" ref="I237:I245" si="7">G237*H237</f>
        <v>1000000</v>
      </c>
      <c r="J237" s="1" t="s">
        <v>330</v>
      </c>
      <c r="K237" s="56" t="s">
        <v>335</v>
      </c>
    </row>
    <row r="238" spans="2:11" s="18" customFormat="1" ht="33.75" thickBot="1" x14ac:dyDescent="0.3">
      <c r="B238" s="89">
        <f t="shared" si="5"/>
        <v>20260185</v>
      </c>
      <c r="C238" s="22" t="s">
        <v>48</v>
      </c>
      <c r="D238" s="24" t="s">
        <v>153</v>
      </c>
      <c r="E238" s="25" t="s">
        <v>368</v>
      </c>
      <c r="F238" s="1" t="s">
        <v>70</v>
      </c>
      <c r="G238" s="27">
        <v>1</v>
      </c>
      <c r="H238" s="16">
        <v>5500000</v>
      </c>
      <c r="I238" s="27">
        <f t="shared" si="7"/>
        <v>5500000</v>
      </c>
      <c r="J238" s="1" t="s">
        <v>330</v>
      </c>
      <c r="K238" s="56"/>
    </row>
    <row r="239" spans="2:11" s="18" customFormat="1" ht="33.75" thickBot="1" x14ac:dyDescent="0.3">
      <c r="B239" s="89">
        <f t="shared" si="5"/>
        <v>20260186</v>
      </c>
      <c r="C239" s="22" t="s">
        <v>48</v>
      </c>
      <c r="D239" s="24" t="s">
        <v>153</v>
      </c>
      <c r="E239" s="25" t="s">
        <v>368</v>
      </c>
      <c r="F239" s="1" t="s">
        <v>70</v>
      </c>
      <c r="G239" s="27">
        <v>1</v>
      </c>
      <c r="H239" s="16">
        <v>5500000</v>
      </c>
      <c r="I239" s="27">
        <f t="shared" si="7"/>
        <v>5500000</v>
      </c>
      <c r="J239" s="1" t="s">
        <v>330</v>
      </c>
      <c r="K239" s="56"/>
    </row>
    <row r="240" spans="2:11" s="18" customFormat="1" ht="33.75" thickBot="1" x14ac:dyDescent="0.3">
      <c r="B240" s="89">
        <f t="shared" si="5"/>
        <v>20260187</v>
      </c>
      <c r="C240" s="22" t="s">
        <v>48</v>
      </c>
      <c r="D240" s="24" t="s">
        <v>153</v>
      </c>
      <c r="E240" s="25" t="s">
        <v>368</v>
      </c>
      <c r="F240" s="1" t="s">
        <v>70</v>
      </c>
      <c r="G240" s="27">
        <v>1</v>
      </c>
      <c r="H240" s="16">
        <v>5500000</v>
      </c>
      <c r="I240" s="27">
        <f t="shared" si="7"/>
        <v>5500000</v>
      </c>
      <c r="J240" s="1" t="s">
        <v>330</v>
      </c>
      <c r="K240" s="56"/>
    </row>
    <row r="241" spans="2:11" s="18" customFormat="1" ht="33.75" thickBot="1" x14ac:dyDescent="0.3">
      <c r="B241" s="89">
        <f t="shared" si="5"/>
        <v>20260188</v>
      </c>
      <c r="C241" s="22" t="s">
        <v>48</v>
      </c>
      <c r="D241" s="24" t="s">
        <v>153</v>
      </c>
      <c r="E241" s="25" t="s">
        <v>368</v>
      </c>
      <c r="F241" s="1" t="s">
        <v>70</v>
      </c>
      <c r="G241" s="27">
        <v>1</v>
      </c>
      <c r="H241" s="16">
        <v>5500000</v>
      </c>
      <c r="I241" s="27">
        <f t="shared" si="7"/>
        <v>5500000</v>
      </c>
      <c r="J241" s="1" t="s">
        <v>330</v>
      </c>
      <c r="K241" s="56"/>
    </row>
    <row r="242" spans="2:11" ht="66.75" thickBot="1" x14ac:dyDescent="0.3">
      <c r="B242" s="89">
        <f t="shared" si="5"/>
        <v>20260189</v>
      </c>
      <c r="C242" s="22" t="s">
        <v>496</v>
      </c>
      <c r="D242" s="24" t="s">
        <v>153</v>
      </c>
      <c r="E242" s="25" t="s">
        <v>451</v>
      </c>
      <c r="F242" s="1" t="s">
        <v>9</v>
      </c>
      <c r="G242" s="27">
        <v>1</v>
      </c>
      <c r="H242" s="16">
        <f>282454935-11550000-7800000-9000000</f>
        <v>254104935</v>
      </c>
      <c r="I242" s="27">
        <f t="shared" si="7"/>
        <v>254104935</v>
      </c>
      <c r="J242" s="1" t="s">
        <v>324</v>
      </c>
      <c r="K242" s="56" t="s">
        <v>335</v>
      </c>
    </row>
    <row r="243" spans="2:11" ht="66.75" thickBot="1" x14ac:dyDescent="0.3">
      <c r="B243" s="89">
        <f t="shared" si="5"/>
        <v>20260190</v>
      </c>
      <c r="C243" s="22" t="s">
        <v>496</v>
      </c>
      <c r="D243" s="24" t="s">
        <v>153</v>
      </c>
      <c r="E243" s="32" t="s">
        <v>452</v>
      </c>
      <c r="F243" s="1" t="s">
        <v>70</v>
      </c>
      <c r="G243" s="27">
        <v>3</v>
      </c>
      <c r="H243" s="16">
        <v>3850000</v>
      </c>
      <c r="I243" s="27">
        <f t="shared" si="7"/>
        <v>11550000</v>
      </c>
      <c r="J243" s="1" t="s">
        <v>326</v>
      </c>
      <c r="K243" s="56" t="s">
        <v>335</v>
      </c>
    </row>
    <row r="244" spans="2:11" ht="83.25" thickBot="1" x14ac:dyDescent="0.3">
      <c r="B244" s="89">
        <f t="shared" si="5"/>
        <v>20260191</v>
      </c>
      <c r="C244" s="22" t="s">
        <v>496</v>
      </c>
      <c r="D244" s="24" t="s">
        <v>153</v>
      </c>
      <c r="E244" s="32" t="s">
        <v>453</v>
      </c>
      <c r="F244" s="1" t="s">
        <v>9</v>
      </c>
      <c r="G244" s="27">
        <v>1</v>
      </c>
      <c r="H244" s="4">
        <v>7800000</v>
      </c>
      <c r="I244" s="27">
        <f t="shared" si="7"/>
        <v>7800000</v>
      </c>
      <c r="J244" s="1" t="s">
        <v>326</v>
      </c>
      <c r="K244" s="56" t="s">
        <v>335</v>
      </c>
    </row>
    <row r="245" spans="2:11" ht="66.75" thickBot="1" x14ac:dyDescent="0.3">
      <c r="B245" s="89">
        <f t="shared" si="5"/>
        <v>20260192</v>
      </c>
      <c r="C245" s="22" t="s">
        <v>496</v>
      </c>
      <c r="D245" s="24" t="s">
        <v>153</v>
      </c>
      <c r="E245" s="32" t="s">
        <v>454</v>
      </c>
      <c r="F245" s="1" t="s">
        <v>9</v>
      </c>
      <c r="G245" s="27">
        <v>1</v>
      </c>
      <c r="H245" s="4">
        <v>9000000</v>
      </c>
      <c r="I245" s="27">
        <f t="shared" si="7"/>
        <v>9000000</v>
      </c>
      <c r="J245" s="1" t="s">
        <v>326</v>
      </c>
      <c r="K245" s="56" t="s">
        <v>335</v>
      </c>
    </row>
    <row r="246" spans="2:11" ht="83.25" thickBot="1" x14ac:dyDescent="0.3">
      <c r="B246" s="89">
        <f t="shared" si="5"/>
        <v>20260193</v>
      </c>
      <c r="C246" s="22" t="s">
        <v>79</v>
      </c>
      <c r="D246" s="24" t="s">
        <v>153</v>
      </c>
      <c r="E246" s="25" t="s">
        <v>204</v>
      </c>
      <c r="F246" s="1" t="s">
        <v>9</v>
      </c>
      <c r="G246" s="27">
        <v>1</v>
      </c>
      <c r="H246" s="16">
        <v>3000000</v>
      </c>
      <c r="I246" s="27">
        <f t="shared" si="6"/>
        <v>3000000</v>
      </c>
      <c r="J246" s="1" t="s">
        <v>330</v>
      </c>
      <c r="K246" s="56"/>
    </row>
    <row r="247" spans="2:11" ht="83.25" thickBot="1" x14ac:dyDescent="0.3">
      <c r="B247" s="89">
        <f t="shared" si="5"/>
        <v>20260194</v>
      </c>
      <c r="C247" s="22" t="s">
        <v>46</v>
      </c>
      <c r="D247" s="24" t="s">
        <v>60</v>
      </c>
      <c r="E247" s="25" t="s">
        <v>207</v>
      </c>
      <c r="F247" s="31" t="s">
        <v>70</v>
      </c>
      <c r="G247" s="27">
        <v>2</v>
      </c>
      <c r="H247" s="16">
        <v>5000000</v>
      </c>
      <c r="I247" s="27">
        <f t="shared" si="6"/>
        <v>10000000</v>
      </c>
      <c r="J247" s="1" t="s">
        <v>329</v>
      </c>
      <c r="K247" s="56" t="s">
        <v>335</v>
      </c>
    </row>
    <row r="248" spans="2:11" ht="18" thickBot="1" x14ac:dyDescent="0.3">
      <c r="B248" s="89">
        <f t="shared" si="5"/>
        <v>20260195</v>
      </c>
      <c r="C248" s="22" t="s">
        <v>50</v>
      </c>
      <c r="D248" s="24" t="s">
        <v>153</v>
      </c>
      <c r="E248" s="25" t="s">
        <v>362</v>
      </c>
      <c r="F248" s="1" t="s">
        <v>9</v>
      </c>
      <c r="G248" s="27">
        <v>1</v>
      </c>
      <c r="H248" s="16">
        <v>13000000</v>
      </c>
      <c r="I248" s="27">
        <f t="shared" si="6"/>
        <v>13000000</v>
      </c>
      <c r="J248" s="1" t="s">
        <v>330</v>
      </c>
      <c r="K248" s="56" t="s">
        <v>335</v>
      </c>
    </row>
    <row r="249" spans="2:11" ht="50.25" thickBot="1" x14ac:dyDescent="0.3">
      <c r="B249" s="89">
        <f t="shared" si="5"/>
        <v>20260196</v>
      </c>
      <c r="C249" s="22" t="s">
        <v>28</v>
      </c>
      <c r="D249" s="24" t="s">
        <v>153</v>
      </c>
      <c r="E249" s="20" t="s">
        <v>363</v>
      </c>
      <c r="F249" s="1" t="s">
        <v>9</v>
      </c>
      <c r="G249" s="27">
        <v>1</v>
      </c>
      <c r="H249" s="16">
        <v>15960000</v>
      </c>
      <c r="I249" s="27">
        <f t="shared" si="6"/>
        <v>15960000</v>
      </c>
      <c r="J249" s="1" t="s">
        <v>330</v>
      </c>
      <c r="K249" s="56" t="s">
        <v>335</v>
      </c>
    </row>
    <row r="250" spans="2:11" ht="50.25" thickBot="1" x14ac:dyDescent="0.3">
      <c r="B250" s="89">
        <f t="shared" si="5"/>
        <v>20260197</v>
      </c>
      <c r="C250" s="22" t="s">
        <v>28</v>
      </c>
      <c r="D250" s="24" t="s">
        <v>153</v>
      </c>
      <c r="E250" s="32" t="s">
        <v>364</v>
      </c>
      <c r="F250" s="1" t="s">
        <v>9</v>
      </c>
      <c r="G250" s="27">
        <v>1</v>
      </c>
      <c r="H250" s="4">
        <v>5040000</v>
      </c>
      <c r="I250" s="27">
        <f>G250*H250</f>
        <v>5040000</v>
      </c>
      <c r="J250" s="1" t="s">
        <v>330</v>
      </c>
      <c r="K250" s="56"/>
    </row>
    <row r="251" spans="2:11" ht="50.25" thickBot="1" x14ac:dyDescent="0.3">
      <c r="B251" s="89">
        <f t="shared" si="5"/>
        <v>20260198</v>
      </c>
      <c r="C251" s="22" t="s">
        <v>28</v>
      </c>
      <c r="D251" s="24" t="s">
        <v>153</v>
      </c>
      <c r="E251" s="32" t="s">
        <v>365</v>
      </c>
      <c r="F251" s="1" t="s">
        <v>9</v>
      </c>
      <c r="G251" s="27">
        <v>1</v>
      </c>
      <c r="H251" s="4">
        <v>1600000</v>
      </c>
      <c r="I251" s="27">
        <f>G251*H251</f>
        <v>1600000</v>
      </c>
      <c r="J251" s="1" t="s">
        <v>330</v>
      </c>
      <c r="K251" s="56"/>
    </row>
    <row r="252" spans="2:11" ht="83.25" thickBot="1" x14ac:dyDescent="0.3">
      <c r="B252" s="89">
        <f t="shared" si="5"/>
        <v>20260199</v>
      </c>
      <c r="C252" s="22" t="s">
        <v>46</v>
      </c>
      <c r="D252" s="24" t="s">
        <v>153</v>
      </c>
      <c r="E252" s="25" t="s">
        <v>208</v>
      </c>
      <c r="F252" s="1" t="s">
        <v>9</v>
      </c>
      <c r="G252" s="27">
        <v>1</v>
      </c>
      <c r="H252" s="16">
        <v>316104</v>
      </c>
      <c r="I252" s="27">
        <f t="shared" si="6"/>
        <v>316104</v>
      </c>
      <c r="J252" s="1" t="s">
        <v>330</v>
      </c>
      <c r="K252" s="56"/>
    </row>
    <row r="253" spans="2:11" ht="50.25" thickBot="1" x14ac:dyDescent="0.3">
      <c r="B253" s="89">
        <f t="shared" si="5"/>
        <v>20260200</v>
      </c>
      <c r="C253" s="22" t="s">
        <v>47</v>
      </c>
      <c r="D253" s="24" t="s">
        <v>153</v>
      </c>
      <c r="E253" s="20" t="s">
        <v>366</v>
      </c>
      <c r="F253" s="1" t="s">
        <v>9</v>
      </c>
      <c r="G253" s="27">
        <v>1</v>
      </c>
      <c r="H253" s="16">
        <v>2700000</v>
      </c>
      <c r="I253" s="27">
        <f t="shared" si="6"/>
        <v>2700000</v>
      </c>
      <c r="J253" s="1" t="s">
        <v>330</v>
      </c>
      <c r="K253" s="56"/>
    </row>
    <row r="254" spans="2:11" ht="83.25" thickBot="1" x14ac:dyDescent="0.3">
      <c r="B254" s="89">
        <f t="shared" si="5"/>
        <v>20260201</v>
      </c>
      <c r="C254" s="22" t="s">
        <v>46</v>
      </c>
      <c r="D254" s="24" t="s">
        <v>153</v>
      </c>
      <c r="E254" s="25" t="s">
        <v>208</v>
      </c>
      <c r="F254" s="1" t="s">
        <v>9</v>
      </c>
      <c r="G254" s="27">
        <v>1</v>
      </c>
      <c r="H254" s="16">
        <v>4200000</v>
      </c>
      <c r="I254" s="27">
        <f t="shared" si="6"/>
        <v>4200000</v>
      </c>
      <c r="J254" s="1" t="s">
        <v>330</v>
      </c>
      <c r="K254" s="56"/>
    </row>
    <row r="255" spans="2:11" ht="50.25" thickBot="1" x14ac:dyDescent="0.3">
      <c r="B255" s="89">
        <f t="shared" si="5"/>
        <v>20260202</v>
      </c>
      <c r="C255" s="22" t="s">
        <v>13</v>
      </c>
      <c r="D255" s="24" t="s">
        <v>153</v>
      </c>
      <c r="E255" s="25" t="s">
        <v>367</v>
      </c>
      <c r="F255" s="1" t="s">
        <v>9</v>
      </c>
      <c r="G255" s="27">
        <v>1</v>
      </c>
      <c r="H255" s="16">
        <v>3993000</v>
      </c>
      <c r="I255" s="27">
        <f t="shared" si="6"/>
        <v>3993000</v>
      </c>
      <c r="J255" s="1" t="s">
        <v>330</v>
      </c>
      <c r="K255" s="56"/>
    </row>
    <row r="256" spans="2:11" ht="66.75" thickBot="1" x14ac:dyDescent="0.3">
      <c r="B256" s="89">
        <f t="shared" si="5"/>
        <v>20260203</v>
      </c>
      <c r="C256" s="22" t="s">
        <v>496</v>
      </c>
      <c r="D256" s="24" t="s">
        <v>60</v>
      </c>
      <c r="E256" s="20" t="s">
        <v>60</v>
      </c>
      <c r="F256" s="1" t="s">
        <v>9</v>
      </c>
      <c r="G256" s="27">
        <v>1</v>
      </c>
      <c r="H256" s="16">
        <v>173042322</v>
      </c>
      <c r="I256" s="27">
        <f>G256*H256</f>
        <v>173042322</v>
      </c>
      <c r="J256" s="1" t="s">
        <v>330</v>
      </c>
      <c r="K256" s="56"/>
    </row>
    <row r="257" spans="2:11" ht="33.75" thickBot="1" x14ac:dyDescent="0.3">
      <c r="B257" s="89">
        <f t="shared" si="5"/>
        <v>20260204</v>
      </c>
      <c r="C257" s="22" t="s">
        <v>48</v>
      </c>
      <c r="D257" s="24" t="s">
        <v>153</v>
      </c>
      <c r="E257" s="25" t="s">
        <v>368</v>
      </c>
      <c r="F257" s="1" t="s">
        <v>9</v>
      </c>
      <c r="G257" s="27">
        <v>1</v>
      </c>
      <c r="H257" s="16">
        <v>1200000</v>
      </c>
      <c r="I257" s="27">
        <f t="shared" si="6"/>
        <v>1200000</v>
      </c>
      <c r="J257" s="1" t="s">
        <v>330</v>
      </c>
      <c r="K257" s="56"/>
    </row>
    <row r="258" spans="2:11" ht="83.25" thickBot="1" x14ac:dyDescent="0.3">
      <c r="B258" s="89">
        <f t="shared" si="5"/>
        <v>20260205</v>
      </c>
      <c r="C258" s="22" t="s">
        <v>46</v>
      </c>
      <c r="D258" s="24" t="s">
        <v>153</v>
      </c>
      <c r="E258" s="25" t="s">
        <v>369</v>
      </c>
      <c r="F258" s="1" t="s">
        <v>70</v>
      </c>
      <c r="G258" s="27">
        <v>10</v>
      </c>
      <c r="H258" s="16">
        <v>350000</v>
      </c>
      <c r="I258" s="27">
        <f t="shared" si="6"/>
        <v>3500000</v>
      </c>
      <c r="J258" s="1" t="s">
        <v>330</v>
      </c>
      <c r="K258" s="56"/>
    </row>
    <row r="259" spans="2:11" ht="83.25" thickBot="1" x14ac:dyDescent="0.3">
      <c r="B259" s="89">
        <f t="shared" si="5"/>
        <v>20260206</v>
      </c>
      <c r="C259" s="22" t="s">
        <v>46</v>
      </c>
      <c r="D259" s="24" t="s">
        <v>153</v>
      </c>
      <c r="E259" s="32" t="s">
        <v>368</v>
      </c>
      <c r="F259" s="1" t="s">
        <v>9</v>
      </c>
      <c r="G259" s="27">
        <v>1</v>
      </c>
      <c r="H259" s="16">
        <v>2680600</v>
      </c>
      <c r="I259" s="27">
        <f t="shared" si="6"/>
        <v>2680600</v>
      </c>
      <c r="J259" s="1" t="s">
        <v>330</v>
      </c>
      <c r="K259" s="56"/>
    </row>
    <row r="260" spans="2:11" ht="83.25" thickBot="1" x14ac:dyDescent="0.3">
      <c r="B260" s="89">
        <f t="shared" si="5"/>
        <v>20260207</v>
      </c>
      <c r="C260" s="22" t="s">
        <v>46</v>
      </c>
      <c r="D260" s="24" t="s">
        <v>153</v>
      </c>
      <c r="E260" s="32" t="s">
        <v>368</v>
      </c>
      <c r="F260" s="1" t="s">
        <v>9</v>
      </c>
      <c r="G260" s="27">
        <v>1</v>
      </c>
      <c r="H260" s="16">
        <v>1500000</v>
      </c>
      <c r="I260" s="27">
        <f t="shared" si="6"/>
        <v>1500000</v>
      </c>
      <c r="J260" s="1" t="s">
        <v>330</v>
      </c>
      <c r="K260" s="56"/>
    </row>
    <row r="261" spans="2:11" ht="83.25" thickBot="1" x14ac:dyDescent="0.3">
      <c r="B261" s="89">
        <f t="shared" ref="B261:B324" si="8">IF(J261&lt;&gt;"",VALUE(LEFT(B260,FIND("/",B260&amp;"/")-1))+1,LEFT(B260,FIND("/",B260&amp;"/")-1)&amp;"/"&amp;IF(ISNUMBER(SEARCH("/",B260)),VALUE(RIGHT(B260,LEN(B260)-FIND("/",B260)))+1,1))</f>
        <v>20260208</v>
      </c>
      <c r="C261" s="22" t="s">
        <v>46</v>
      </c>
      <c r="D261" s="24" t="s">
        <v>153</v>
      </c>
      <c r="E261" s="25" t="s">
        <v>209</v>
      </c>
      <c r="F261" s="1" t="s">
        <v>70</v>
      </c>
      <c r="G261" s="27">
        <v>2</v>
      </c>
      <c r="H261" s="16">
        <v>7000000</v>
      </c>
      <c r="I261" s="27">
        <f t="shared" si="6"/>
        <v>14000000</v>
      </c>
      <c r="J261" s="1" t="s">
        <v>329</v>
      </c>
      <c r="K261" s="56"/>
    </row>
    <row r="262" spans="2:11" ht="18" thickBot="1" x14ac:dyDescent="0.3">
      <c r="B262" s="89">
        <f t="shared" si="8"/>
        <v>20260209</v>
      </c>
      <c r="C262" s="22" t="s">
        <v>50</v>
      </c>
      <c r="D262" s="24" t="s">
        <v>153</v>
      </c>
      <c r="E262" s="25" t="s">
        <v>362</v>
      </c>
      <c r="F262" s="1" t="s">
        <v>9</v>
      </c>
      <c r="G262" s="27">
        <v>1</v>
      </c>
      <c r="H262" s="16">
        <v>698078</v>
      </c>
      <c r="I262" s="27">
        <f t="shared" si="6"/>
        <v>698078</v>
      </c>
      <c r="J262" s="1" t="s">
        <v>330</v>
      </c>
      <c r="K262" s="56"/>
    </row>
    <row r="263" spans="2:11" ht="33.75" thickBot="1" x14ac:dyDescent="0.3">
      <c r="B263" s="89">
        <f t="shared" si="8"/>
        <v>20260210</v>
      </c>
      <c r="C263" s="22" t="s">
        <v>47</v>
      </c>
      <c r="D263" s="24" t="s">
        <v>60</v>
      </c>
      <c r="E263" s="25" t="s">
        <v>60</v>
      </c>
      <c r="F263" s="1" t="s">
        <v>9</v>
      </c>
      <c r="G263" s="27">
        <v>1</v>
      </c>
      <c r="H263" s="16">
        <v>1500000</v>
      </c>
      <c r="I263" s="27">
        <f t="shared" si="6"/>
        <v>1500000</v>
      </c>
      <c r="J263" s="1" t="s">
        <v>330</v>
      </c>
      <c r="K263" s="56"/>
    </row>
    <row r="264" spans="2:11" ht="83.25" thickBot="1" x14ac:dyDescent="0.3">
      <c r="B264" s="89">
        <f t="shared" si="8"/>
        <v>20260211</v>
      </c>
      <c r="C264" s="22" t="s">
        <v>46</v>
      </c>
      <c r="D264" s="24" t="s">
        <v>153</v>
      </c>
      <c r="E264" s="24" t="s">
        <v>368</v>
      </c>
      <c r="F264" s="1" t="s">
        <v>9</v>
      </c>
      <c r="G264" s="27">
        <v>1</v>
      </c>
      <c r="H264" s="16">
        <v>900000</v>
      </c>
      <c r="I264" s="27">
        <f t="shared" si="6"/>
        <v>900000</v>
      </c>
      <c r="J264" s="1" t="s">
        <v>330</v>
      </c>
      <c r="K264" s="56"/>
    </row>
    <row r="265" spans="2:11" ht="83.25" thickBot="1" x14ac:dyDescent="0.3">
      <c r="B265" s="89">
        <f t="shared" si="8"/>
        <v>20260212</v>
      </c>
      <c r="C265" s="22" t="s">
        <v>46</v>
      </c>
      <c r="D265" s="24" t="s">
        <v>153</v>
      </c>
      <c r="E265" s="25" t="s">
        <v>370</v>
      </c>
      <c r="F265" s="1" t="s">
        <v>9</v>
      </c>
      <c r="G265" s="27">
        <v>1</v>
      </c>
      <c r="H265" s="16">
        <v>18000000</v>
      </c>
      <c r="I265" s="27">
        <f t="shared" si="6"/>
        <v>18000000</v>
      </c>
      <c r="J265" s="1" t="s">
        <v>329</v>
      </c>
      <c r="K265" s="56"/>
    </row>
    <row r="266" spans="2:11" ht="83.25" thickBot="1" x14ac:dyDescent="0.3">
      <c r="B266" s="89">
        <f t="shared" si="8"/>
        <v>20260213</v>
      </c>
      <c r="C266" s="22" t="s">
        <v>46</v>
      </c>
      <c r="D266" s="24" t="s">
        <v>153</v>
      </c>
      <c r="E266" s="25" t="s">
        <v>370</v>
      </c>
      <c r="F266" s="1" t="s">
        <v>9</v>
      </c>
      <c r="G266" s="27">
        <v>1</v>
      </c>
      <c r="H266" s="16">
        <v>18000000</v>
      </c>
      <c r="I266" s="27">
        <f t="shared" si="6"/>
        <v>18000000</v>
      </c>
      <c r="J266" s="1" t="s">
        <v>329</v>
      </c>
      <c r="K266" s="56"/>
    </row>
    <row r="267" spans="2:11" ht="33.75" thickBot="1" x14ac:dyDescent="0.3">
      <c r="B267" s="89">
        <f t="shared" si="8"/>
        <v>20260214</v>
      </c>
      <c r="C267" s="22" t="s">
        <v>47</v>
      </c>
      <c r="D267" s="24" t="s">
        <v>153</v>
      </c>
      <c r="E267" s="25" t="s">
        <v>371</v>
      </c>
      <c r="F267" s="1" t="s">
        <v>9</v>
      </c>
      <c r="G267" s="27">
        <v>1</v>
      </c>
      <c r="H267" s="16">
        <v>2000000</v>
      </c>
      <c r="I267" s="27">
        <f t="shared" si="6"/>
        <v>2000000</v>
      </c>
      <c r="J267" s="1" t="s">
        <v>330</v>
      </c>
      <c r="K267" s="56"/>
    </row>
    <row r="268" spans="2:11" ht="83.25" thickBot="1" x14ac:dyDescent="0.3">
      <c r="B268" s="89">
        <f t="shared" si="8"/>
        <v>20260215</v>
      </c>
      <c r="C268" s="22" t="s">
        <v>46</v>
      </c>
      <c r="D268" s="24" t="s">
        <v>153</v>
      </c>
      <c r="E268" s="25" t="s">
        <v>208</v>
      </c>
      <c r="F268" s="1" t="s">
        <v>9</v>
      </c>
      <c r="G268" s="27">
        <v>1</v>
      </c>
      <c r="H268" s="16">
        <v>1200000</v>
      </c>
      <c r="I268" s="27">
        <f t="shared" si="6"/>
        <v>1200000</v>
      </c>
      <c r="J268" s="1" t="s">
        <v>330</v>
      </c>
      <c r="K268" s="56"/>
    </row>
    <row r="269" spans="2:11" ht="83.25" thickBot="1" x14ac:dyDescent="0.3">
      <c r="B269" s="89">
        <f t="shared" si="8"/>
        <v>20260216</v>
      </c>
      <c r="C269" s="22" t="s">
        <v>46</v>
      </c>
      <c r="D269" s="33" t="s">
        <v>153</v>
      </c>
      <c r="E269" s="25" t="s">
        <v>370</v>
      </c>
      <c r="F269" s="1" t="s">
        <v>70</v>
      </c>
      <c r="G269" s="27">
        <v>2</v>
      </c>
      <c r="H269" s="16">
        <v>4000000</v>
      </c>
      <c r="I269" s="27">
        <f t="shared" si="6"/>
        <v>8000000</v>
      </c>
      <c r="J269" s="1" t="s">
        <v>329</v>
      </c>
      <c r="K269" s="56"/>
    </row>
    <row r="270" spans="2:11" ht="83.25" thickBot="1" x14ac:dyDescent="0.3">
      <c r="B270" s="89">
        <f t="shared" si="8"/>
        <v>20260217</v>
      </c>
      <c r="C270" s="22" t="s">
        <v>46</v>
      </c>
      <c r="D270" s="24" t="s">
        <v>153</v>
      </c>
      <c r="E270" s="25" t="s">
        <v>370</v>
      </c>
      <c r="F270" s="1" t="s">
        <v>9</v>
      </c>
      <c r="G270" s="27">
        <v>1</v>
      </c>
      <c r="H270" s="16">
        <v>2000000</v>
      </c>
      <c r="I270" s="27">
        <f t="shared" si="6"/>
        <v>2000000</v>
      </c>
      <c r="J270" s="1" t="s">
        <v>330</v>
      </c>
      <c r="K270" s="56"/>
    </row>
    <row r="271" spans="2:11" ht="33.75" thickBot="1" x14ac:dyDescent="0.3">
      <c r="B271" s="89">
        <f t="shared" si="8"/>
        <v>20260218</v>
      </c>
      <c r="C271" s="22" t="s">
        <v>18</v>
      </c>
      <c r="D271" s="24" t="s">
        <v>151</v>
      </c>
      <c r="E271" s="32" t="s">
        <v>450</v>
      </c>
      <c r="F271" s="1" t="s">
        <v>9</v>
      </c>
      <c r="G271" s="27">
        <v>1</v>
      </c>
      <c r="H271" s="16">
        <v>200000</v>
      </c>
      <c r="I271" s="27">
        <v>200000</v>
      </c>
      <c r="J271" s="1" t="s">
        <v>330</v>
      </c>
      <c r="K271" s="56"/>
    </row>
    <row r="272" spans="2:11" ht="83.25" thickBot="1" x14ac:dyDescent="0.3">
      <c r="B272" s="89">
        <f t="shared" si="8"/>
        <v>20260219</v>
      </c>
      <c r="C272" s="22" t="s">
        <v>46</v>
      </c>
      <c r="D272" s="24" t="s">
        <v>153</v>
      </c>
      <c r="E272" s="22" t="s">
        <v>372</v>
      </c>
      <c r="F272" s="22" t="s">
        <v>70</v>
      </c>
      <c r="G272" s="27">
        <v>2</v>
      </c>
      <c r="H272" s="4">
        <v>2400000</v>
      </c>
      <c r="I272" s="27">
        <f>G272*H272</f>
        <v>4800000</v>
      </c>
      <c r="J272" s="1" t="s">
        <v>330</v>
      </c>
      <c r="K272" s="56"/>
    </row>
    <row r="273" spans="2:11" ht="50.25" thickBot="1" x14ac:dyDescent="0.3">
      <c r="B273" s="89">
        <f t="shared" si="8"/>
        <v>20260220</v>
      </c>
      <c r="C273" s="22" t="s">
        <v>42</v>
      </c>
      <c r="D273" s="24" t="s">
        <v>153</v>
      </c>
      <c r="E273" s="25" t="s">
        <v>460</v>
      </c>
      <c r="F273" s="1" t="s">
        <v>9</v>
      </c>
      <c r="G273" s="27">
        <v>1</v>
      </c>
      <c r="H273" s="16">
        <v>5500000</v>
      </c>
      <c r="I273" s="27">
        <f>Table2[[#This Row],[Քանակ]]*Table2[[#This Row],[ Միավորի գին]]</f>
        <v>5500000</v>
      </c>
      <c r="J273" s="1" t="s">
        <v>330</v>
      </c>
      <c r="K273" s="56"/>
    </row>
    <row r="274" spans="2:11" ht="50.25" thickBot="1" x14ac:dyDescent="0.3">
      <c r="B274" s="89">
        <f t="shared" si="8"/>
        <v>20260221</v>
      </c>
      <c r="C274" s="22" t="s">
        <v>37</v>
      </c>
      <c r="D274" s="24" t="s">
        <v>153</v>
      </c>
      <c r="E274" s="25" t="s">
        <v>461</v>
      </c>
      <c r="F274" s="1" t="s">
        <v>9</v>
      </c>
      <c r="G274" s="27">
        <v>1</v>
      </c>
      <c r="H274" s="16">
        <v>3156000</v>
      </c>
      <c r="I274" s="27">
        <f>Table2[[#This Row],[Քանակ]]*Table2[[#This Row],[ Միավորի գին]]</f>
        <v>3156000</v>
      </c>
      <c r="J274" s="1" t="s">
        <v>330</v>
      </c>
      <c r="K274" s="56"/>
    </row>
    <row r="275" spans="2:11" ht="50.25" thickBot="1" x14ac:dyDescent="0.3">
      <c r="B275" s="89">
        <f t="shared" si="8"/>
        <v>20260222</v>
      </c>
      <c r="C275" s="22" t="s">
        <v>37</v>
      </c>
      <c r="D275" s="24" t="s">
        <v>153</v>
      </c>
      <c r="E275" s="25" t="s">
        <v>461</v>
      </c>
      <c r="F275" s="1" t="s">
        <v>9</v>
      </c>
      <c r="G275" s="27">
        <v>1</v>
      </c>
      <c r="H275" s="4">
        <v>2760000</v>
      </c>
      <c r="I275" s="92">
        <f>G275*H275</f>
        <v>2760000</v>
      </c>
      <c r="J275" s="1" t="s">
        <v>330</v>
      </c>
      <c r="K275" s="56"/>
    </row>
    <row r="276" spans="2:11" ht="50.25" thickBot="1" x14ac:dyDescent="0.3">
      <c r="B276" s="89">
        <f t="shared" si="8"/>
        <v>20260223</v>
      </c>
      <c r="C276" s="22" t="s">
        <v>37</v>
      </c>
      <c r="D276" s="24" t="s">
        <v>153</v>
      </c>
      <c r="E276" s="28" t="s">
        <v>461</v>
      </c>
      <c r="F276" s="1" t="s">
        <v>9</v>
      </c>
      <c r="G276" s="27">
        <v>1</v>
      </c>
      <c r="H276" s="16">
        <v>3240000</v>
      </c>
      <c r="I276" s="27">
        <f>Table2[[#This Row],[Քանակ]]*Table2[[#This Row],[ Միավորի գին]]</f>
        <v>3240000</v>
      </c>
      <c r="J276" s="1" t="s">
        <v>330</v>
      </c>
      <c r="K276" s="56"/>
    </row>
    <row r="277" spans="2:11" ht="50.25" thickBot="1" x14ac:dyDescent="0.3">
      <c r="B277" s="89">
        <f t="shared" si="8"/>
        <v>20260224</v>
      </c>
      <c r="C277" s="22" t="s">
        <v>37</v>
      </c>
      <c r="D277" s="24" t="s">
        <v>153</v>
      </c>
      <c r="E277" s="28" t="s">
        <v>461</v>
      </c>
      <c r="F277" s="1" t="s">
        <v>9</v>
      </c>
      <c r="G277" s="27">
        <v>1</v>
      </c>
      <c r="H277" s="16">
        <v>3000000</v>
      </c>
      <c r="I277" s="27">
        <f>Table2[[#This Row],[Քանակ]]*Table2[[#This Row],[ Միավորի գին]]</f>
        <v>3000000</v>
      </c>
      <c r="J277" s="1" t="s">
        <v>330</v>
      </c>
      <c r="K277" s="56"/>
    </row>
    <row r="278" spans="2:11" ht="50.25" thickBot="1" x14ac:dyDescent="0.3">
      <c r="B278" s="89">
        <f t="shared" si="8"/>
        <v>20260225</v>
      </c>
      <c r="C278" s="22" t="s">
        <v>37</v>
      </c>
      <c r="D278" s="24" t="s">
        <v>153</v>
      </c>
      <c r="E278" s="28" t="s">
        <v>461</v>
      </c>
      <c r="F278" s="1" t="s">
        <v>9</v>
      </c>
      <c r="G278" s="27">
        <v>1</v>
      </c>
      <c r="H278" s="16">
        <v>3000000</v>
      </c>
      <c r="I278" s="27">
        <f>Table2[[#This Row],[Քանակ]]*Table2[[#This Row],[ Միավորի գին]]</f>
        <v>3000000</v>
      </c>
      <c r="J278" s="1" t="s">
        <v>330</v>
      </c>
      <c r="K278" s="56"/>
    </row>
    <row r="279" spans="2:11" ht="50.25" thickBot="1" x14ac:dyDescent="0.3">
      <c r="B279" s="89">
        <f t="shared" si="8"/>
        <v>20260226</v>
      </c>
      <c r="C279" s="22" t="s">
        <v>37</v>
      </c>
      <c r="D279" s="24" t="s">
        <v>153</v>
      </c>
      <c r="E279" s="28" t="s">
        <v>461</v>
      </c>
      <c r="F279" s="1" t="s">
        <v>9</v>
      </c>
      <c r="G279" s="27">
        <v>1</v>
      </c>
      <c r="H279" s="16">
        <v>3240000</v>
      </c>
      <c r="I279" s="27">
        <f>Table2[[#This Row],[Քանակ]]*Table2[[#This Row],[ Միավորի գին]]</f>
        <v>3240000</v>
      </c>
      <c r="J279" s="1" t="s">
        <v>330</v>
      </c>
      <c r="K279" s="56"/>
    </row>
    <row r="280" spans="2:11" ht="50.25" thickBot="1" x14ac:dyDescent="0.3">
      <c r="B280" s="89">
        <f t="shared" si="8"/>
        <v>20260227</v>
      </c>
      <c r="C280" s="22" t="s">
        <v>37</v>
      </c>
      <c r="D280" s="24" t="s">
        <v>153</v>
      </c>
      <c r="E280" s="28" t="s">
        <v>461</v>
      </c>
      <c r="F280" s="1" t="s">
        <v>9</v>
      </c>
      <c r="G280" s="27">
        <v>1</v>
      </c>
      <c r="H280" s="16">
        <v>1800000</v>
      </c>
      <c r="I280" s="27">
        <f>Table2[[#This Row],[Քանակ]]*Table2[[#This Row],[ Միավորի գին]]</f>
        <v>1800000</v>
      </c>
      <c r="J280" s="1" t="s">
        <v>330</v>
      </c>
      <c r="K280" s="56"/>
    </row>
    <row r="281" spans="2:11" ht="50.25" thickBot="1" x14ac:dyDescent="0.3">
      <c r="B281" s="89">
        <f t="shared" si="8"/>
        <v>20260228</v>
      </c>
      <c r="C281" s="22" t="s">
        <v>37</v>
      </c>
      <c r="D281" s="24" t="s">
        <v>153</v>
      </c>
      <c r="E281" s="28" t="s">
        <v>461</v>
      </c>
      <c r="F281" s="1" t="s">
        <v>9</v>
      </c>
      <c r="G281" s="27">
        <v>1</v>
      </c>
      <c r="H281" s="16">
        <v>3480000</v>
      </c>
      <c r="I281" s="27">
        <f>Table2[[#This Row],[Քանակ]]*Table2[[#This Row],[ Միավորի գին]]</f>
        <v>3480000</v>
      </c>
      <c r="J281" s="1" t="s">
        <v>330</v>
      </c>
      <c r="K281" s="56"/>
    </row>
    <row r="282" spans="2:11" ht="50.25" thickBot="1" x14ac:dyDescent="0.3">
      <c r="B282" s="89">
        <f t="shared" si="8"/>
        <v>20260229</v>
      </c>
      <c r="C282" s="22" t="s">
        <v>37</v>
      </c>
      <c r="D282" s="24" t="s">
        <v>153</v>
      </c>
      <c r="E282" s="28" t="s">
        <v>461</v>
      </c>
      <c r="F282" s="1" t="s">
        <v>9</v>
      </c>
      <c r="G282" s="27">
        <v>1</v>
      </c>
      <c r="H282" s="16">
        <v>3240000</v>
      </c>
      <c r="I282" s="27">
        <f>Table2[[#This Row],[Քանակ]]*Table2[[#This Row],[ Միավորի գին]]</f>
        <v>3240000</v>
      </c>
      <c r="J282" s="1" t="s">
        <v>330</v>
      </c>
      <c r="K282" s="56"/>
    </row>
    <row r="283" spans="2:11" ht="50.25" thickBot="1" x14ac:dyDescent="0.3">
      <c r="B283" s="89">
        <f t="shared" si="8"/>
        <v>20260230</v>
      </c>
      <c r="C283" s="22" t="s">
        <v>37</v>
      </c>
      <c r="D283" s="24" t="s">
        <v>153</v>
      </c>
      <c r="E283" s="28" t="s">
        <v>461</v>
      </c>
      <c r="F283" s="1" t="s">
        <v>9</v>
      </c>
      <c r="G283" s="27">
        <v>1</v>
      </c>
      <c r="H283" s="16">
        <v>2400000</v>
      </c>
      <c r="I283" s="27">
        <f>Table2[[#This Row],[Քանակ]]*Table2[[#This Row],[ Միավորի գին]]</f>
        <v>2400000</v>
      </c>
      <c r="J283" s="1" t="s">
        <v>330</v>
      </c>
      <c r="K283" s="56"/>
    </row>
    <row r="284" spans="2:11" ht="50.25" thickBot="1" x14ac:dyDescent="0.3">
      <c r="B284" s="89">
        <f t="shared" si="8"/>
        <v>20260231</v>
      </c>
      <c r="C284" s="22" t="s">
        <v>37</v>
      </c>
      <c r="D284" s="24" t="s">
        <v>153</v>
      </c>
      <c r="E284" s="28" t="s">
        <v>461</v>
      </c>
      <c r="F284" s="1" t="s">
        <v>9</v>
      </c>
      <c r="G284" s="27">
        <v>1</v>
      </c>
      <c r="H284" s="16">
        <v>3000000</v>
      </c>
      <c r="I284" s="27">
        <f>Table2[[#This Row],[Քանակ]]*Table2[[#This Row],[ Միավորի գին]]</f>
        <v>3000000</v>
      </c>
      <c r="J284" s="1" t="s">
        <v>330</v>
      </c>
      <c r="K284" s="56"/>
    </row>
    <row r="285" spans="2:11" ht="50.25" thickBot="1" x14ac:dyDescent="0.3">
      <c r="B285" s="89">
        <f t="shared" si="8"/>
        <v>20260232</v>
      </c>
      <c r="C285" s="22" t="s">
        <v>37</v>
      </c>
      <c r="D285" s="24" t="s">
        <v>153</v>
      </c>
      <c r="E285" s="28" t="s">
        <v>461</v>
      </c>
      <c r="F285" s="1" t="s">
        <v>9</v>
      </c>
      <c r="G285" s="27">
        <v>1</v>
      </c>
      <c r="H285" s="16">
        <v>1200000</v>
      </c>
      <c r="I285" s="27">
        <f>Table2[[#This Row],[Քանակ]]*Table2[[#This Row],[ Միավորի գին]]</f>
        <v>1200000</v>
      </c>
      <c r="J285" s="1" t="s">
        <v>330</v>
      </c>
      <c r="K285" s="56"/>
    </row>
    <row r="286" spans="2:11" ht="50.25" thickBot="1" x14ac:dyDescent="0.3">
      <c r="B286" s="89">
        <f t="shared" si="8"/>
        <v>20260233</v>
      </c>
      <c r="C286" s="22" t="s">
        <v>37</v>
      </c>
      <c r="D286" s="24" t="s">
        <v>153</v>
      </c>
      <c r="E286" s="28" t="s">
        <v>461</v>
      </c>
      <c r="F286" s="1" t="s">
        <v>9</v>
      </c>
      <c r="G286" s="27">
        <v>1</v>
      </c>
      <c r="H286" s="16">
        <v>1500000</v>
      </c>
      <c r="I286" s="27">
        <f>Table2[[#This Row],[Քանակ]]*Table2[[#This Row],[ Միավորի գին]]</f>
        <v>1500000</v>
      </c>
      <c r="J286" s="1" t="s">
        <v>330</v>
      </c>
      <c r="K286" s="56"/>
    </row>
    <row r="287" spans="2:11" ht="50.25" thickBot="1" x14ac:dyDescent="0.3">
      <c r="B287" s="89">
        <f t="shared" si="8"/>
        <v>20260234</v>
      </c>
      <c r="C287" s="22" t="s">
        <v>37</v>
      </c>
      <c r="D287" s="24" t="s">
        <v>153</v>
      </c>
      <c r="E287" s="28" t="s">
        <v>461</v>
      </c>
      <c r="F287" s="1" t="s">
        <v>9</v>
      </c>
      <c r="G287" s="27">
        <v>1</v>
      </c>
      <c r="H287" s="16">
        <v>1980000</v>
      </c>
      <c r="I287" s="27">
        <f>Table2[[#This Row],[Քանակ]]*Table2[[#This Row],[ Միավորի գին]]</f>
        <v>1980000</v>
      </c>
      <c r="J287" s="1" t="s">
        <v>330</v>
      </c>
      <c r="K287" s="56"/>
    </row>
    <row r="288" spans="2:11" ht="50.25" thickBot="1" x14ac:dyDescent="0.3">
      <c r="B288" s="89">
        <f t="shared" si="8"/>
        <v>20260235</v>
      </c>
      <c r="C288" s="22" t="s">
        <v>37</v>
      </c>
      <c r="D288" s="24" t="s">
        <v>153</v>
      </c>
      <c r="E288" s="28" t="s">
        <v>461</v>
      </c>
      <c r="F288" s="1" t="s">
        <v>9</v>
      </c>
      <c r="G288" s="27">
        <v>1</v>
      </c>
      <c r="H288" s="16">
        <v>3000000</v>
      </c>
      <c r="I288" s="27">
        <f>Table2[[#This Row],[Քանակ]]*Table2[[#This Row],[ Միավորի գին]]</f>
        <v>3000000</v>
      </c>
      <c r="J288" s="1" t="s">
        <v>330</v>
      </c>
      <c r="K288" s="56"/>
    </row>
    <row r="289" spans="2:11" ht="99.75" thickBot="1" x14ac:dyDescent="0.3">
      <c r="B289" s="89">
        <f t="shared" si="8"/>
        <v>20260236</v>
      </c>
      <c r="C289" s="22" t="s">
        <v>43</v>
      </c>
      <c r="D289" s="24" t="s">
        <v>153</v>
      </c>
      <c r="E289" s="25" t="s">
        <v>373</v>
      </c>
      <c r="F289" s="1" t="s">
        <v>9</v>
      </c>
      <c r="G289" s="27">
        <v>1</v>
      </c>
      <c r="H289" s="16">
        <v>2600000</v>
      </c>
      <c r="I289" s="27">
        <f>Table2[[#This Row],[Քանակ]]*Table2[[#This Row],[ Միավորի գին]]</f>
        <v>2600000</v>
      </c>
      <c r="J289" s="1" t="s">
        <v>330</v>
      </c>
      <c r="K289" s="56"/>
    </row>
    <row r="290" spans="2:11" ht="116.25" thickBot="1" x14ac:dyDescent="0.3">
      <c r="B290" s="89">
        <f t="shared" si="8"/>
        <v>20260237</v>
      </c>
      <c r="C290" s="22" t="s">
        <v>80</v>
      </c>
      <c r="D290" s="24" t="s">
        <v>153</v>
      </c>
      <c r="E290" s="28" t="s">
        <v>279</v>
      </c>
      <c r="F290" s="1" t="s">
        <v>9</v>
      </c>
      <c r="G290" s="27">
        <v>1</v>
      </c>
      <c r="H290" s="16">
        <v>206000</v>
      </c>
      <c r="I290" s="27">
        <f>Table2[[#This Row],[Քանակ]]*Table2[[#This Row],[ Միավորի գին]]</f>
        <v>206000</v>
      </c>
      <c r="J290" s="1" t="s">
        <v>330</v>
      </c>
      <c r="K290" s="56"/>
    </row>
    <row r="291" spans="2:11" ht="66.75" thickBot="1" x14ac:dyDescent="0.3">
      <c r="B291" s="89">
        <f t="shared" si="8"/>
        <v>20260238</v>
      </c>
      <c r="C291" s="22" t="s">
        <v>37</v>
      </c>
      <c r="D291" s="24" t="s">
        <v>153</v>
      </c>
      <c r="E291" s="28" t="s">
        <v>374</v>
      </c>
      <c r="F291" s="1" t="s">
        <v>9</v>
      </c>
      <c r="G291" s="27">
        <v>1</v>
      </c>
      <c r="H291" s="16">
        <v>1553000</v>
      </c>
      <c r="I291" s="27">
        <f>Table2[[#This Row],[Քանակ]]*Table2[[#This Row],[ Միավորի գին]]</f>
        <v>1553000</v>
      </c>
      <c r="J291" s="1" t="s">
        <v>330</v>
      </c>
      <c r="K291" s="56"/>
    </row>
    <row r="292" spans="2:11" ht="83.25" thickBot="1" x14ac:dyDescent="0.3">
      <c r="B292" s="89">
        <f t="shared" si="8"/>
        <v>20260239</v>
      </c>
      <c r="C292" s="22" t="s">
        <v>46</v>
      </c>
      <c r="D292" s="24" t="s">
        <v>153</v>
      </c>
      <c r="E292" s="28" t="s">
        <v>462</v>
      </c>
      <c r="F292" s="1" t="s">
        <v>153</v>
      </c>
      <c r="G292" s="27">
        <v>23</v>
      </c>
      <c r="H292" s="16">
        <v>15000</v>
      </c>
      <c r="I292" s="27">
        <f>Table2[[#This Row],[Քանակ]]*Table2[[#This Row],[ Միավորի գին]]</f>
        <v>345000</v>
      </c>
      <c r="J292" s="1" t="s">
        <v>330</v>
      </c>
      <c r="K292" s="56"/>
    </row>
    <row r="293" spans="2:11" ht="66.75" thickBot="1" x14ac:dyDescent="0.3">
      <c r="B293" s="89">
        <f t="shared" si="8"/>
        <v>20260240</v>
      </c>
      <c r="C293" s="22" t="s">
        <v>37</v>
      </c>
      <c r="D293" s="24" t="s">
        <v>153</v>
      </c>
      <c r="E293" s="28" t="s">
        <v>280</v>
      </c>
      <c r="F293" s="1" t="s">
        <v>9</v>
      </c>
      <c r="G293" s="27">
        <v>1</v>
      </c>
      <c r="H293" s="16">
        <v>1655000</v>
      </c>
      <c r="I293" s="27">
        <f>Table2[[#This Row],[Քանակ]]*Table2[[#This Row],[ Միավորի գին]]</f>
        <v>1655000</v>
      </c>
      <c r="J293" s="1" t="s">
        <v>330</v>
      </c>
      <c r="K293" s="56"/>
    </row>
    <row r="294" spans="2:11" ht="50.25" thickBot="1" x14ac:dyDescent="0.3">
      <c r="B294" s="89">
        <f t="shared" si="8"/>
        <v>20260241</v>
      </c>
      <c r="C294" s="22" t="s">
        <v>43</v>
      </c>
      <c r="D294" s="24" t="s">
        <v>60</v>
      </c>
      <c r="E294" s="28" t="s">
        <v>60</v>
      </c>
      <c r="F294" s="1" t="s">
        <v>9</v>
      </c>
      <c r="G294" s="27">
        <v>1</v>
      </c>
      <c r="H294" s="16">
        <v>540000</v>
      </c>
      <c r="I294" s="27">
        <f>Table2[[#This Row],[Քանակ]]*Table2[[#This Row],[ Միավորի գին]]</f>
        <v>540000</v>
      </c>
      <c r="J294" s="1" t="s">
        <v>330</v>
      </c>
      <c r="K294" s="56"/>
    </row>
    <row r="295" spans="2:11" ht="66.75" thickBot="1" x14ac:dyDescent="0.3">
      <c r="B295" s="89">
        <f t="shared" si="8"/>
        <v>20260242</v>
      </c>
      <c r="C295" s="22" t="s">
        <v>36</v>
      </c>
      <c r="D295" s="24" t="s">
        <v>152</v>
      </c>
      <c r="E295" s="28" t="s">
        <v>281</v>
      </c>
      <c r="F295" s="1" t="s">
        <v>9</v>
      </c>
      <c r="G295" s="27">
        <v>1</v>
      </c>
      <c r="H295" s="16">
        <v>37610000</v>
      </c>
      <c r="I295" s="27">
        <f>Table2[[#This Row],[Քանակ]]*Table2[[#This Row],[ Միավորի գին]]</f>
        <v>37610000</v>
      </c>
      <c r="J295" s="1" t="s">
        <v>329</v>
      </c>
      <c r="K295" s="56"/>
    </row>
    <row r="296" spans="2:11" ht="50.25" thickBot="1" x14ac:dyDescent="0.3">
      <c r="B296" s="89">
        <f t="shared" si="8"/>
        <v>20260243</v>
      </c>
      <c r="C296" s="22" t="s">
        <v>43</v>
      </c>
      <c r="D296" s="24" t="s">
        <v>153</v>
      </c>
      <c r="E296" s="28" t="s">
        <v>60</v>
      </c>
      <c r="F296" s="1" t="s">
        <v>9</v>
      </c>
      <c r="G296" s="27">
        <v>1</v>
      </c>
      <c r="H296" s="16">
        <v>240000</v>
      </c>
      <c r="I296" s="27">
        <f>Table2[[#This Row],[Քանակ]]*Table2[[#This Row],[ Միավորի գին]]</f>
        <v>240000</v>
      </c>
      <c r="J296" s="1" t="s">
        <v>330</v>
      </c>
      <c r="K296" s="56"/>
    </row>
    <row r="297" spans="2:11" ht="66.75" thickBot="1" x14ac:dyDescent="0.3">
      <c r="B297" s="89">
        <f t="shared" si="8"/>
        <v>20260244</v>
      </c>
      <c r="C297" s="22" t="s">
        <v>35</v>
      </c>
      <c r="D297" s="24" t="s">
        <v>282</v>
      </c>
      <c r="E297" s="28" t="s">
        <v>475</v>
      </c>
      <c r="F297" s="1" t="s">
        <v>9</v>
      </c>
      <c r="G297" s="27">
        <v>1</v>
      </c>
      <c r="H297" s="16">
        <v>2610000</v>
      </c>
      <c r="I297" s="27">
        <v>2610000</v>
      </c>
      <c r="J297" s="1" t="s">
        <v>330</v>
      </c>
      <c r="K297" s="1"/>
    </row>
    <row r="298" spans="2:11" ht="50.25" thickBot="1" x14ac:dyDescent="0.3">
      <c r="B298" s="89">
        <f t="shared" si="8"/>
        <v>20260245</v>
      </c>
      <c r="C298" s="22" t="s">
        <v>43</v>
      </c>
      <c r="D298" s="24" t="s">
        <v>60</v>
      </c>
      <c r="E298" s="28" t="s">
        <v>60</v>
      </c>
      <c r="F298" s="1" t="s">
        <v>9</v>
      </c>
      <c r="G298" s="27">
        <v>1</v>
      </c>
      <c r="H298" s="16">
        <v>2915000</v>
      </c>
      <c r="I298" s="27">
        <f>Table2[[#This Row],[Քանակ]]*Table2[[#This Row],[ Միավորի գին]]</f>
        <v>2915000</v>
      </c>
      <c r="J298" s="1" t="s">
        <v>330</v>
      </c>
      <c r="K298" s="56"/>
    </row>
    <row r="299" spans="2:11" ht="66.75" thickBot="1" x14ac:dyDescent="0.3">
      <c r="B299" s="89">
        <f t="shared" si="8"/>
        <v>20260246</v>
      </c>
      <c r="C299" s="22" t="s">
        <v>36</v>
      </c>
      <c r="D299" s="24" t="s">
        <v>152</v>
      </c>
      <c r="E299" s="28" t="s">
        <v>281</v>
      </c>
      <c r="F299" s="1" t="s">
        <v>9</v>
      </c>
      <c r="G299" s="27">
        <v>1</v>
      </c>
      <c r="H299" s="16">
        <v>147242000</v>
      </c>
      <c r="I299" s="27">
        <f>Table2[[#This Row],[Քանակ]]*Table2[[#This Row],[ Միավորի գին]]</f>
        <v>147242000</v>
      </c>
      <c r="J299" s="1" t="s">
        <v>329</v>
      </c>
      <c r="K299" s="56"/>
    </row>
    <row r="300" spans="2:11" ht="50.25" thickBot="1" x14ac:dyDescent="0.3">
      <c r="B300" s="89">
        <f t="shared" si="8"/>
        <v>20260247</v>
      </c>
      <c r="C300" s="22" t="s">
        <v>43</v>
      </c>
      <c r="D300" s="24" t="s">
        <v>153</v>
      </c>
      <c r="E300" s="28" t="s">
        <v>60</v>
      </c>
      <c r="F300" s="1" t="s">
        <v>9</v>
      </c>
      <c r="G300" s="27">
        <v>1</v>
      </c>
      <c r="H300" s="16">
        <v>2209000</v>
      </c>
      <c r="I300" s="27">
        <f>Table2[[#This Row],[Քանակ]]*Table2[[#This Row],[ Միավորի գին]]</f>
        <v>2209000</v>
      </c>
      <c r="J300" s="1" t="s">
        <v>330</v>
      </c>
      <c r="K300" s="56"/>
    </row>
    <row r="301" spans="2:11" ht="66.75" thickBot="1" x14ac:dyDescent="0.3">
      <c r="B301" s="89">
        <f t="shared" si="8"/>
        <v>20260248</v>
      </c>
      <c r="C301" s="22" t="s">
        <v>35</v>
      </c>
      <c r="D301" s="24" t="s">
        <v>282</v>
      </c>
      <c r="E301" s="28" t="s">
        <v>475</v>
      </c>
      <c r="F301" s="1" t="s">
        <v>9</v>
      </c>
      <c r="G301" s="27">
        <v>1</v>
      </c>
      <c r="H301" s="16">
        <v>4123000</v>
      </c>
      <c r="I301" s="27">
        <v>4123000</v>
      </c>
      <c r="J301" s="1" t="s">
        <v>330</v>
      </c>
      <c r="K301" s="1"/>
    </row>
    <row r="302" spans="2:11" ht="50.25" thickBot="1" x14ac:dyDescent="0.3">
      <c r="B302" s="89">
        <f t="shared" si="8"/>
        <v>20260249</v>
      </c>
      <c r="C302" s="22" t="s">
        <v>43</v>
      </c>
      <c r="D302" s="24" t="s">
        <v>60</v>
      </c>
      <c r="E302" s="28" t="s">
        <v>60</v>
      </c>
      <c r="F302" s="1" t="s">
        <v>9</v>
      </c>
      <c r="G302" s="27">
        <v>1</v>
      </c>
      <c r="H302" s="16">
        <v>2000000</v>
      </c>
      <c r="I302" s="27">
        <f>Table2[[#This Row],[Քանակ]]*Table2[[#This Row],[ Միավորի գին]]</f>
        <v>2000000</v>
      </c>
      <c r="J302" s="1" t="s">
        <v>330</v>
      </c>
      <c r="K302" s="56"/>
    </row>
    <row r="303" spans="2:11" ht="66.75" thickBot="1" x14ac:dyDescent="0.3">
      <c r="B303" s="89">
        <f t="shared" si="8"/>
        <v>20260250</v>
      </c>
      <c r="C303" s="22" t="s">
        <v>36</v>
      </c>
      <c r="D303" s="24" t="s">
        <v>152</v>
      </c>
      <c r="E303" s="28" t="s">
        <v>281</v>
      </c>
      <c r="F303" s="1" t="s">
        <v>9</v>
      </c>
      <c r="G303" s="27">
        <v>1</v>
      </c>
      <c r="H303" s="16">
        <v>60020000</v>
      </c>
      <c r="I303" s="27">
        <f>Table2[[#This Row],[Քանակ]]*Table2[[#This Row],[ Միավորի գին]]</f>
        <v>60020000</v>
      </c>
      <c r="J303" s="1" t="s">
        <v>329</v>
      </c>
      <c r="K303" s="56"/>
    </row>
    <row r="304" spans="2:11" ht="50.25" thickBot="1" x14ac:dyDescent="0.3">
      <c r="B304" s="89">
        <f t="shared" si="8"/>
        <v>20260251</v>
      </c>
      <c r="C304" s="22" t="s">
        <v>43</v>
      </c>
      <c r="D304" s="24" t="s">
        <v>153</v>
      </c>
      <c r="E304" s="28" t="s">
        <v>60</v>
      </c>
      <c r="F304" s="1" t="s">
        <v>9</v>
      </c>
      <c r="G304" s="27">
        <v>1</v>
      </c>
      <c r="H304" s="16">
        <v>1080000</v>
      </c>
      <c r="I304" s="27">
        <f>Table2[[#This Row],[Քանակ]]*Table2[[#This Row],[ Միավորի գին]]</f>
        <v>1080000</v>
      </c>
      <c r="J304" s="1" t="s">
        <v>330</v>
      </c>
      <c r="K304" s="56"/>
    </row>
    <row r="305" spans="2:11" ht="50.25" thickBot="1" x14ac:dyDescent="0.3">
      <c r="B305" s="89">
        <f t="shared" si="8"/>
        <v>20260252</v>
      </c>
      <c r="C305" s="22" t="s">
        <v>43</v>
      </c>
      <c r="D305" s="24" t="s">
        <v>60</v>
      </c>
      <c r="E305" s="28" t="s">
        <v>60</v>
      </c>
      <c r="F305" s="1" t="s">
        <v>9</v>
      </c>
      <c r="G305" s="27">
        <v>1</v>
      </c>
      <c r="H305" s="16">
        <v>1820000</v>
      </c>
      <c r="I305" s="27">
        <f>Table2[[#This Row],[Քանակ]]*Table2[[#This Row],[ Միավորի գին]]</f>
        <v>1820000</v>
      </c>
      <c r="J305" s="1" t="s">
        <v>330</v>
      </c>
      <c r="K305" s="56"/>
    </row>
    <row r="306" spans="2:11" ht="66.75" thickBot="1" x14ac:dyDescent="0.3">
      <c r="B306" s="89">
        <f t="shared" si="8"/>
        <v>20260253</v>
      </c>
      <c r="C306" s="22" t="s">
        <v>36</v>
      </c>
      <c r="D306" s="24" t="s">
        <v>152</v>
      </c>
      <c r="E306" s="28" t="s">
        <v>281</v>
      </c>
      <c r="F306" s="1" t="s">
        <v>9</v>
      </c>
      <c r="G306" s="27">
        <v>1</v>
      </c>
      <c r="H306" s="16">
        <v>73580000</v>
      </c>
      <c r="I306" s="27">
        <f>Table2[[#This Row],[Քանակ]]*Table2[[#This Row],[ Միավորի գին]]</f>
        <v>73580000</v>
      </c>
      <c r="J306" s="1" t="s">
        <v>329</v>
      </c>
      <c r="K306" s="56"/>
    </row>
    <row r="307" spans="2:11" ht="50.25" thickBot="1" x14ac:dyDescent="0.3">
      <c r="B307" s="89">
        <f t="shared" si="8"/>
        <v>20260254</v>
      </c>
      <c r="C307" s="22" t="s">
        <v>43</v>
      </c>
      <c r="D307" s="24" t="s">
        <v>153</v>
      </c>
      <c r="E307" s="28" t="s">
        <v>60</v>
      </c>
      <c r="F307" s="1" t="s">
        <v>9</v>
      </c>
      <c r="G307" s="27">
        <v>1</v>
      </c>
      <c r="H307" s="16">
        <v>1320000</v>
      </c>
      <c r="I307" s="27">
        <f>Table2[[#This Row],[Քանակ]]*Table2[[#This Row],[ Միավորի գին]]</f>
        <v>1320000</v>
      </c>
      <c r="J307" s="1" t="s">
        <v>330</v>
      </c>
      <c r="K307" s="56"/>
    </row>
    <row r="308" spans="2:11" ht="66.75" thickBot="1" x14ac:dyDescent="0.3">
      <c r="B308" s="89">
        <f t="shared" si="8"/>
        <v>20260255</v>
      </c>
      <c r="C308" s="22" t="s">
        <v>35</v>
      </c>
      <c r="D308" s="24" t="s">
        <v>282</v>
      </c>
      <c r="E308" s="28" t="s">
        <v>475</v>
      </c>
      <c r="F308" s="1" t="s">
        <v>9</v>
      </c>
      <c r="G308" s="27">
        <v>1</v>
      </c>
      <c r="H308" s="16">
        <v>280000</v>
      </c>
      <c r="I308" s="27">
        <v>280000</v>
      </c>
      <c r="J308" s="1" t="s">
        <v>330</v>
      </c>
      <c r="K308" s="1"/>
    </row>
    <row r="309" spans="2:11" ht="66.75" thickBot="1" x14ac:dyDescent="0.3">
      <c r="B309" s="89">
        <f t="shared" si="8"/>
        <v>20260256</v>
      </c>
      <c r="C309" s="22" t="s">
        <v>35</v>
      </c>
      <c r="D309" s="24" t="s">
        <v>282</v>
      </c>
      <c r="E309" s="28" t="s">
        <v>475</v>
      </c>
      <c r="F309" s="1" t="s">
        <v>9</v>
      </c>
      <c r="G309" s="27">
        <v>1</v>
      </c>
      <c r="H309" s="16">
        <v>1000000</v>
      </c>
      <c r="I309" s="27">
        <v>1000000</v>
      </c>
      <c r="J309" s="1" t="s">
        <v>330</v>
      </c>
      <c r="K309" s="1"/>
    </row>
    <row r="310" spans="2:11" ht="66.75" thickBot="1" x14ac:dyDescent="0.3">
      <c r="B310" s="89">
        <f t="shared" si="8"/>
        <v>20260257</v>
      </c>
      <c r="C310" s="22" t="s">
        <v>53</v>
      </c>
      <c r="D310" s="24" t="s">
        <v>282</v>
      </c>
      <c r="E310" s="28" t="s">
        <v>476</v>
      </c>
      <c r="F310" s="1" t="s">
        <v>9</v>
      </c>
      <c r="G310" s="27">
        <v>1</v>
      </c>
      <c r="H310" s="16">
        <v>4700000</v>
      </c>
      <c r="I310" s="27">
        <v>4700000</v>
      </c>
      <c r="J310" s="1" t="s">
        <v>330</v>
      </c>
      <c r="K310" s="1"/>
    </row>
    <row r="311" spans="2:11" ht="33.75" thickBot="1" x14ac:dyDescent="0.3">
      <c r="B311" s="89">
        <f t="shared" si="8"/>
        <v>20260258</v>
      </c>
      <c r="C311" s="22" t="s">
        <v>20</v>
      </c>
      <c r="D311" s="24" t="s">
        <v>282</v>
      </c>
      <c r="E311" s="28" t="s">
        <v>477</v>
      </c>
      <c r="F311" s="1" t="s">
        <v>9</v>
      </c>
      <c r="G311" s="27">
        <v>1</v>
      </c>
      <c r="H311" s="16">
        <v>300000</v>
      </c>
      <c r="I311" s="27">
        <v>300000</v>
      </c>
      <c r="J311" s="1" t="s">
        <v>330</v>
      </c>
      <c r="K311" s="1"/>
    </row>
    <row r="312" spans="2:11" ht="66.75" thickBot="1" x14ac:dyDescent="0.3">
      <c r="B312" s="89">
        <f t="shared" si="8"/>
        <v>20260259</v>
      </c>
      <c r="C312" s="22" t="s">
        <v>36</v>
      </c>
      <c r="D312" s="24" t="s">
        <v>152</v>
      </c>
      <c r="E312" s="28" t="s">
        <v>281</v>
      </c>
      <c r="F312" s="1" t="s">
        <v>9</v>
      </c>
      <c r="G312" s="27">
        <v>1</v>
      </c>
      <c r="H312" s="16">
        <v>20000000</v>
      </c>
      <c r="I312" s="27">
        <f>Table2[[#This Row],[Քանակ]]*Table2[[#This Row],[ Միավորի գին]]</f>
        <v>20000000</v>
      </c>
      <c r="J312" s="1" t="s">
        <v>329</v>
      </c>
      <c r="K312" s="56"/>
    </row>
    <row r="313" spans="2:11" ht="66.75" thickBot="1" x14ac:dyDescent="0.3">
      <c r="B313" s="89">
        <f t="shared" si="8"/>
        <v>20260260</v>
      </c>
      <c r="C313" s="22" t="s">
        <v>37</v>
      </c>
      <c r="D313" s="24" t="s">
        <v>153</v>
      </c>
      <c r="E313" s="28" t="s">
        <v>283</v>
      </c>
      <c r="F313" s="1" t="s">
        <v>9</v>
      </c>
      <c r="G313" s="27">
        <v>1</v>
      </c>
      <c r="H313" s="16">
        <v>2500000</v>
      </c>
      <c r="I313" s="27">
        <f>Table2[[#This Row],[Քանակ]]*Table2[[#This Row],[ Միավորի գին]]</f>
        <v>2500000</v>
      </c>
      <c r="J313" s="1" t="s">
        <v>330</v>
      </c>
      <c r="K313" s="56"/>
    </row>
    <row r="314" spans="2:11" ht="50.25" thickBot="1" x14ac:dyDescent="0.3">
      <c r="B314" s="89">
        <f t="shared" si="8"/>
        <v>20260261</v>
      </c>
      <c r="C314" s="22" t="s">
        <v>26</v>
      </c>
      <c r="D314" s="24" t="s">
        <v>282</v>
      </c>
      <c r="E314" s="28" t="s">
        <v>478</v>
      </c>
      <c r="F314" s="1" t="s">
        <v>9</v>
      </c>
      <c r="G314" s="27">
        <v>1</v>
      </c>
      <c r="H314" s="16">
        <v>400000</v>
      </c>
      <c r="I314" s="27">
        <v>400000</v>
      </c>
      <c r="J314" s="1" t="s">
        <v>330</v>
      </c>
      <c r="K314" s="1"/>
    </row>
    <row r="315" spans="2:11" ht="83.25" thickBot="1" x14ac:dyDescent="0.3">
      <c r="B315" s="89">
        <f t="shared" si="8"/>
        <v>20260262</v>
      </c>
      <c r="C315" s="22" t="s">
        <v>15</v>
      </c>
      <c r="D315" s="24" t="s">
        <v>282</v>
      </c>
      <c r="E315" s="28" t="s">
        <v>479</v>
      </c>
      <c r="F315" s="1" t="s">
        <v>9</v>
      </c>
      <c r="G315" s="27">
        <v>1</v>
      </c>
      <c r="H315" s="16">
        <v>100000</v>
      </c>
      <c r="I315" s="27">
        <v>100000</v>
      </c>
      <c r="J315" s="1" t="s">
        <v>330</v>
      </c>
      <c r="K315" s="1"/>
    </row>
    <row r="316" spans="2:11" ht="50.25" thickBot="1" x14ac:dyDescent="0.3">
      <c r="B316" s="89">
        <f t="shared" si="8"/>
        <v>20260263</v>
      </c>
      <c r="C316" s="22" t="s">
        <v>37</v>
      </c>
      <c r="D316" s="24" t="s">
        <v>153</v>
      </c>
      <c r="E316" s="28" t="s">
        <v>284</v>
      </c>
      <c r="F316" s="1" t="s">
        <v>9</v>
      </c>
      <c r="G316" s="27">
        <v>1</v>
      </c>
      <c r="H316" s="16">
        <v>5786000</v>
      </c>
      <c r="I316" s="27">
        <f>Table2[[#This Row],[Քանակ]]*Table2[[#This Row],[ Միավորի գին]]</f>
        <v>5786000</v>
      </c>
      <c r="J316" s="1" t="s">
        <v>330</v>
      </c>
      <c r="K316" s="56"/>
    </row>
    <row r="317" spans="2:11" ht="83.25" thickBot="1" x14ac:dyDescent="0.3">
      <c r="B317" s="89">
        <f t="shared" si="8"/>
        <v>20260264</v>
      </c>
      <c r="C317" s="22" t="s">
        <v>25</v>
      </c>
      <c r="D317" s="24" t="s">
        <v>282</v>
      </c>
      <c r="E317" s="28" t="s">
        <v>481</v>
      </c>
      <c r="F317" s="1" t="s">
        <v>9</v>
      </c>
      <c r="G317" s="27">
        <v>1</v>
      </c>
      <c r="H317" s="16">
        <v>214000</v>
      </c>
      <c r="I317" s="27">
        <v>214000</v>
      </c>
      <c r="J317" s="1" t="s">
        <v>330</v>
      </c>
      <c r="K317" s="1"/>
    </row>
    <row r="318" spans="2:11" ht="83.25" thickBot="1" x14ac:dyDescent="0.3">
      <c r="B318" s="89">
        <f t="shared" si="8"/>
        <v>20260265</v>
      </c>
      <c r="C318" s="22" t="s">
        <v>37</v>
      </c>
      <c r="D318" s="24" t="s">
        <v>153</v>
      </c>
      <c r="E318" s="28" t="s">
        <v>375</v>
      </c>
      <c r="F318" s="1" t="s">
        <v>9</v>
      </c>
      <c r="G318" s="27">
        <v>1</v>
      </c>
      <c r="H318" s="16">
        <v>200000</v>
      </c>
      <c r="I318" s="27">
        <f>Table2[[#This Row],[Քանակ]]*Table2[[#This Row],[ Միավորի գին]]</f>
        <v>200000</v>
      </c>
      <c r="J318" s="1" t="s">
        <v>330</v>
      </c>
      <c r="K318" s="56"/>
    </row>
    <row r="319" spans="2:11" s="44" customFormat="1" ht="99.75" thickBot="1" x14ac:dyDescent="0.3">
      <c r="B319" s="89">
        <f t="shared" si="8"/>
        <v>20260266</v>
      </c>
      <c r="C319" s="22" t="s">
        <v>37</v>
      </c>
      <c r="D319" s="24" t="s">
        <v>153</v>
      </c>
      <c r="E319" s="28" t="s">
        <v>285</v>
      </c>
      <c r="F319" s="1" t="s">
        <v>9</v>
      </c>
      <c r="G319" s="27">
        <v>1</v>
      </c>
      <c r="H319" s="16">
        <v>4000000</v>
      </c>
      <c r="I319" s="27">
        <f>Table2[[#This Row],[Քանակ]]*Table2[[#This Row],[ Միավորի գին]]</f>
        <v>4000000</v>
      </c>
      <c r="J319" s="1" t="s">
        <v>330</v>
      </c>
      <c r="K319" s="56"/>
    </row>
    <row r="320" spans="2:11" ht="83.25" thickBot="1" x14ac:dyDescent="0.3">
      <c r="B320" s="89">
        <f t="shared" si="8"/>
        <v>20260267</v>
      </c>
      <c r="C320" s="22" t="s">
        <v>26</v>
      </c>
      <c r="D320" s="24" t="s">
        <v>282</v>
      </c>
      <c r="E320" s="28" t="s">
        <v>480</v>
      </c>
      <c r="F320" s="1" t="s">
        <v>9</v>
      </c>
      <c r="G320" s="27">
        <v>1</v>
      </c>
      <c r="H320" s="16">
        <v>6000000</v>
      </c>
      <c r="I320" s="27">
        <v>6000000</v>
      </c>
      <c r="J320" s="1" t="s">
        <v>330</v>
      </c>
      <c r="K320" s="1"/>
    </row>
    <row r="321" spans="2:11" ht="83.25" thickBot="1" x14ac:dyDescent="0.3">
      <c r="B321" s="89">
        <f t="shared" si="8"/>
        <v>20260268</v>
      </c>
      <c r="C321" s="22" t="s">
        <v>26</v>
      </c>
      <c r="D321" s="24" t="s">
        <v>282</v>
      </c>
      <c r="E321" s="28" t="s">
        <v>480</v>
      </c>
      <c r="F321" s="1" t="s">
        <v>9</v>
      </c>
      <c r="G321" s="27">
        <v>1</v>
      </c>
      <c r="H321" s="16">
        <v>2000000</v>
      </c>
      <c r="I321" s="27">
        <v>2000000</v>
      </c>
      <c r="J321" s="1" t="s">
        <v>330</v>
      </c>
      <c r="K321" s="1"/>
    </row>
    <row r="322" spans="2:11" ht="99.75" thickBot="1" x14ac:dyDescent="0.3">
      <c r="B322" s="89">
        <f t="shared" si="8"/>
        <v>20260269</v>
      </c>
      <c r="C322" s="22" t="s">
        <v>37</v>
      </c>
      <c r="D322" s="24" t="s">
        <v>153</v>
      </c>
      <c r="E322" s="28" t="s">
        <v>286</v>
      </c>
      <c r="F322" s="1" t="s">
        <v>9</v>
      </c>
      <c r="G322" s="27">
        <v>1</v>
      </c>
      <c r="H322" s="16">
        <v>4000000</v>
      </c>
      <c r="I322" s="27">
        <f>Table2[[#This Row],[Քանակ]]*Table2[[#This Row],[ Միավորի գին]]</f>
        <v>4000000</v>
      </c>
      <c r="J322" s="1" t="s">
        <v>330</v>
      </c>
      <c r="K322" s="56"/>
    </row>
    <row r="323" spans="2:11" ht="83.25" thickBot="1" x14ac:dyDescent="0.3">
      <c r="B323" s="89">
        <f t="shared" si="8"/>
        <v>20260270</v>
      </c>
      <c r="C323" s="22" t="s">
        <v>26</v>
      </c>
      <c r="D323" s="24" t="s">
        <v>282</v>
      </c>
      <c r="E323" s="28" t="s">
        <v>480</v>
      </c>
      <c r="F323" s="1" t="s">
        <v>9</v>
      </c>
      <c r="G323" s="27">
        <v>1</v>
      </c>
      <c r="H323" s="16">
        <v>4000000</v>
      </c>
      <c r="I323" s="27">
        <v>4000000</v>
      </c>
      <c r="J323" s="1" t="s">
        <v>330</v>
      </c>
      <c r="K323" s="1"/>
    </row>
    <row r="324" spans="2:11" ht="83.25" thickBot="1" x14ac:dyDescent="0.3">
      <c r="B324" s="89">
        <f t="shared" si="8"/>
        <v>20260271</v>
      </c>
      <c r="C324" s="22" t="s">
        <v>25</v>
      </c>
      <c r="D324" s="24" t="s">
        <v>282</v>
      </c>
      <c r="E324" s="28" t="s">
        <v>376</v>
      </c>
      <c r="F324" s="1" t="s">
        <v>9</v>
      </c>
      <c r="G324" s="27">
        <v>1</v>
      </c>
      <c r="H324" s="16">
        <v>15500000</v>
      </c>
      <c r="I324" s="27">
        <v>15500000</v>
      </c>
      <c r="J324" s="1" t="s">
        <v>329</v>
      </c>
      <c r="K324" s="56"/>
    </row>
    <row r="325" spans="2:11" ht="124.5" customHeight="1" thickBot="1" x14ac:dyDescent="0.3">
      <c r="B325" s="89">
        <f t="shared" ref="B325:B388" si="9">IF(J325&lt;&gt;"",VALUE(LEFT(B324,FIND("/",B324&amp;"/")-1))+1,LEFT(B324,FIND("/",B324&amp;"/")-1)&amp;"/"&amp;IF(ISNUMBER(SEARCH("/",B324)),VALUE(RIGHT(B324,LEN(B324)-FIND("/",B324)))+1,1))</f>
        <v>20260272</v>
      </c>
      <c r="C325" s="22" t="s">
        <v>37</v>
      </c>
      <c r="D325" s="24" t="s">
        <v>153</v>
      </c>
      <c r="E325" s="28" t="s">
        <v>377</v>
      </c>
      <c r="F325" s="1" t="s">
        <v>9</v>
      </c>
      <c r="G325" s="27">
        <v>1</v>
      </c>
      <c r="H325" s="16">
        <v>2500000</v>
      </c>
      <c r="I325" s="27">
        <f>Table2[[#This Row],[Քանակ]]*Table2[[#This Row],[ Միավորի գին]]</f>
        <v>2500000</v>
      </c>
      <c r="J325" s="1" t="s">
        <v>330</v>
      </c>
      <c r="K325" s="56"/>
    </row>
    <row r="326" spans="2:11" ht="66.75" thickBot="1" x14ac:dyDescent="0.3">
      <c r="B326" s="89">
        <f t="shared" si="9"/>
        <v>20260273</v>
      </c>
      <c r="C326" s="22" t="s">
        <v>34</v>
      </c>
      <c r="D326" s="24" t="s">
        <v>282</v>
      </c>
      <c r="E326" s="28" t="s">
        <v>497</v>
      </c>
      <c r="F326" s="1" t="s">
        <v>9</v>
      </c>
      <c r="G326" s="27">
        <v>1</v>
      </c>
      <c r="H326" s="16">
        <v>5500000</v>
      </c>
      <c r="I326" s="27">
        <v>5500000</v>
      </c>
      <c r="J326" s="1" t="s">
        <v>330</v>
      </c>
      <c r="K326" s="1"/>
    </row>
    <row r="327" spans="2:11" ht="108" customHeight="1" thickBot="1" x14ac:dyDescent="0.3">
      <c r="B327" s="89">
        <f t="shared" si="9"/>
        <v>20260274</v>
      </c>
      <c r="C327" s="22" t="s">
        <v>37</v>
      </c>
      <c r="D327" s="24" t="s">
        <v>153</v>
      </c>
      <c r="E327" s="28" t="s">
        <v>498</v>
      </c>
      <c r="F327" s="1" t="s">
        <v>9</v>
      </c>
      <c r="G327" s="27">
        <v>1</v>
      </c>
      <c r="H327" s="16">
        <v>2500000</v>
      </c>
      <c r="I327" s="27">
        <f>Table2[[#This Row],[Քանակ]]*Table2[[#This Row],[ Միավորի գին]]</f>
        <v>2500000</v>
      </c>
      <c r="J327" s="1" t="s">
        <v>330</v>
      </c>
      <c r="K327" s="56"/>
    </row>
    <row r="328" spans="2:11" ht="66.75" thickBot="1" x14ac:dyDescent="0.3">
      <c r="B328" s="89">
        <f t="shared" si="9"/>
        <v>20260275</v>
      </c>
      <c r="C328" s="22" t="s">
        <v>34</v>
      </c>
      <c r="D328" s="24" t="s">
        <v>282</v>
      </c>
      <c r="E328" s="28" t="s">
        <v>499</v>
      </c>
      <c r="F328" s="1" t="s">
        <v>9</v>
      </c>
      <c r="G328" s="27">
        <v>1</v>
      </c>
      <c r="H328" s="16">
        <v>6000000</v>
      </c>
      <c r="I328" s="27">
        <v>6000000</v>
      </c>
      <c r="J328" s="1" t="s">
        <v>330</v>
      </c>
      <c r="K328" s="1"/>
    </row>
    <row r="329" spans="2:11" ht="33.75" thickBot="1" x14ac:dyDescent="0.3">
      <c r="B329" s="89">
        <f t="shared" si="9"/>
        <v>20260276</v>
      </c>
      <c r="C329" s="22" t="s">
        <v>34</v>
      </c>
      <c r="D329" s="24" t="s">
        <v>282</v>
      </c>
      <c r="E329" s="28" t="s">
        <v>482</v>
      </c>
      <c r="F329" s="1" t="s">
        <v>9</v>
      </c>
      <c r="G329" s="27">
        <v>1</v>
      </c>
      <c r="H329" s="16">
        <v>3000000</v>
      </c>
      <c r="I329" s="27">
        <v>3000000</v>
      </c>
      <c r="J329" s="1" t="s">
        <v>330</v>
      </c>
      <c r="K329" s="1"/>
    </row>
    <row r="330" spans="2:11" ht="66.75" thickBot="1" x14ac:dyDescent="0.3">
      <c r="B330" s="89">
        <f t="shared" si="9"/>
        <v>20260277</v>
      </c>
      <c r="C330" s="22" t="s">
        <v>34</v>
      </c>
      <c r="D330" s="24" t="s">
        <v>282</v>
      </c>
      <c r="E330" s="28" t="s">
        <v>483</v>
      </c>
      <c r="F330" s="1" t="s">
        <v>9</v>
      </c>
      <c r="G330" s="27">
        <v>1</v>
      </c>
      <c r="H330" s="16">
        <v>3400000</v>
      </c>
      <c r="I330" s="27">
        <v>3400000</v>
      </c>
      <c r="J330" s="1" t="s">
        <v>330</v>
      </c>
      <c r="K330" s="1"/>
    </row>
    <row r="331" spans="2:11" ht="66.75" thickBot="1" x14ac:dyDescent="0.3">
      <c r="B331" s="89">
        <f t="shared" si="9"/>
        <v>20260278</v>
      </c>
      <c r="C331" s="22" t="s">
        <v>34</v>
      </c>
      <c r="D331" s="24" t="s">
        <v>282</v>
      </c>
      <c r="E331" s="28" t="s">
        <v>483</v>
      </c>
      <c r="F331" s="1" t="s">
        <v>9</v>
      </c>
      <c r="G331" s="27">
        <v>1</v>
      </c>
      <c r="H331" s="16">
        <v>5500000</v>
      </c>
      <c r="I331" s="27">
        <v>5500000</v>
      </c>
      <c r="J331" s="1" t="s">
        <v>330</v>
      </c>
      <c r="K331" s="1"/>
    </row>
    <row r="332" spans="2:11" ht="83.25" thickBot="1" x14ac:dyDescent="0.3">
      <c r="B332" s="89">
        <f t="shared" si="9"/>
        <v>20260279</v>
      </c>
      <c r="C332" s="22" t="s">
        <v>37</v>
      </c>
      <c r="D332" s="24" t="s">
        <v>153</v>
      </c>
      <c r="E332" s="28" t="s">
        <v>287</v>
      </c>
      <c r="F332" s="1" t="s">
        <v>9</v>
      </c>
      <c r="G332" s="27">
        <v>1</v>
      </c>
      <c r="H332" s="16">
        <v>3000000</v>
      </c>
      <c r="I332" s="27">
        <f>Table2[[#This Row],[Քանակ]]*Table2[[#This Row],[ Միավորի գին]]</f>
        <v>3000000</v>
      </c>
      <c r="J332" s="1" t="s">
        <v>330</v>
      </c>
      <c r="K332" s="56"/>
    </row>
    <row r="333" spans="2:11" ht="83.25" thickBot="1" x14ac:dyDescent="0.3">
      <c r="B333" s="89">
        <f t="shared" si="9"/>
        <v>20260280</v>
      </c>
      <c r="C333" s="22" t="s">
        <v>37</v>
      </c>
      <c r="D333" s="24" t="s">
        <v>153</v>
      </c>
      <c r="E333" s="28" t="s">
        <v>288</v>
      </c>
      <c r="F333" s="1" t="s">
        <v>9</v>
      </c>
      <c r="G333" s="27">
        <v>1</v>
      </c>
      <c r="H333" s="16">
        <v>500000</v>
      </c>
      <c r="I333" s="27">
        <f>Table2[[#This Row],[Քանակ]]*Table2[[#This Row],[ Միավորի գին]]</f>
        <v>500000</v>
      </c>
      <c r="J333" s="1" t="s">
        <v>330</v>
      </c>
      <c r="K333" s="56"/>
    </row>
    <row r="334" spans="2:11" ht="66.75" thickBot="1" x14ac:dyDescent="0.3">
      <c r="B334" s="89">
        <f t="shared" si="9"/>
        <v>20260281</v>
      </c>
      <c r="C334" s="22" t="s">
        <v>37</v>
      </c>
      <c r="D334" s="24" t="s">
        <v>153</v>
      </c>
      <c r="E334" s="28" t="s">
        <v>289</v>
      </c>
      <c r="F334" s="1" t="s">
        <v>9</v>
      </c>
      <c r="G334" s="27">
        <v>1</v>
      </c>
      <c r="H334" s="16">
        <v>200000</v>
      </c>
      <c r="I334" s="27">
        <f>Table2[[#This Row],[Քանակ]]*Table2[[#This Row],[ Միավորի գին]]</f>
        <v>200000</v>
      </c>
      <c r="J334" s="1" t="s">
        <v>330</v>
      </c>
      <c r="K334" s="56"/>
    </row>
    <row r="335" spans="2:11" ht="66.75" thickBot="1" x14ac:dyDescent="0.3">
      <c r="B335" s="89">
        <f t="shared" si="9"/>
        <v>20260282</v>
      </c>
      <c r="C335" s="22" t="s">
        <v>37</v>
      </c>
      <c r="D335" s="24" t="s">
        <v>153</v>
      </c>
      <c r="E335" s="28" t="s">
        <v>290</v>
      </c>
      <c r="F335" s="1" t="s">
        <v>9</v>
      </c>
      <c r="G335" s="27">
        <v>1</v>
      </c>
      <c r="H335" s="16">
        <v>19000000</v>
      </c>
      <c r="I335" s="27">
        <f>Table2[[#This Row],[Քանակ]]*Table2[[#This Row],[ Միավորի գին]]</f>
        <v>19000000</v>
      </c>
      <c r="J335" s="1" t="s">
        <v>330</v>
      </c>
      <c r="K335" s="56"/>
    </row>
    <row r="336" spans="2:11" ht="33.75" thickBot="1" x14ac:dyDescent="0.3">
      <c r="B336" s="89">
        <f t="shared" si="9"/>
        <v>20260283</v>
      </c>
      <c r="C336" s="22" t="s">
        <v>34</v>
      </c>
      <c r="D336" s="24" t="s">
        <v>282</v>
      </c>
      <c r="E336" s="28" t="s">
        <v>484</v>
      </c>
      <c r="F336" s="1" t="s">
        <v>9</v>
      </c>
      <c r="G336" s="27">
        <v>1</v>
      </c>
      <c r="H336" s="16">
        <v>1000000</v>
      </c>
      <c r="I336" s="27">
        <v>1000000</v>
      </c>
      <c r="J336" s="1" t="s">
        <v>330</v>
      </c>
      <c r="K336" s="1"/>
    </row>
    <row r="337" spans="2:11" ht="50.25" thickBot="1" x14ac:dyDescent="0.3">
      <c r="B337" s="89">
        <f t="shared" si="9"/>
        <v>20260284</v>
      </c>
      <c r="C337" s="22" t="s">
        <v>37</v>
      </c>
      <c r="D337" s="24" t="s">
        <v>153</v>
      </c>
      <c r="E337" s="28" t="s">
        <v>253</v>
      </c>
      <c r="F337" s="1" t="s">
        <v>9</v>
      </c>
      <c r="G337" s="27">
        <v>1</v>
      </c>
      <c r="H337" s="16">
        <v>400000</v>
      </c>
      <c r="I337" s="27">
        <f>Table2[[#This Row],[Քանակ]]*Table2[[#This Row],[ Միավորի գին]]</f>
        <v>400000</v>
      </c>
      <c r="J337" s="1" t="s">
        <v>330</v>
      </c>
      <c r="K337" s="56"/>
    </row>
    <row r="338" spans="2:11" ht="66.75" thickBot="1" x14ac:dyDescent="0.3">
      <c r="B338" s="89">
        <f t="shared" si="9"/>
        <v>20260285</v>
      </c>
      <c r="C338" s="22" t="s">
        <v>30</v>
      </c>
      <c r="D338" s="24" t="s">
        <v>282</v>
      </c>
      <c r="E338" s="28" t="s">
        <v>485</v>
      </c>
      <c r="F338" s="1" t="s">
        <v>9</v>
      </c>
      <c r="G338" s="27">
        <v>1</v>
      </c>
      <c r="H338" s="16">
        <v>100000</v>
      </c>
      <c r="I338" s="27">
        <v>100000</v>
      </c>
      <c r="J338" s="1" t="s">
        <v>330</v>
      </c>
      <c r="K338" s="1"/>
    </row>
    <row r="339" spans="2:11" ht="33.75" thickBot="1" x14ac:dyDescent="0.3">
      <c r="B339" s="89">
        <f t="shared" si="9"/>
        <v>20260286</v>
      </c>
      <c r="C339" s="22" t="s">
        <v>37</v>
      </c>
      <c r="D339" s="24" t="s">
        <v>153</v>
      </c>
      <c r="E339" s="28" t="s">
        <v>291</v>
      </c>
      <c r="F339" s="1" t="s">
        <v>9</v>
      </c>
      <c r="G339" s="27">
        <v>1</v>
      </c>
      <c r="H339" s="16">
        <v>1000000</v>
      </c>
      <c r="I339" s="27">
        <f>Table2[[#This Row],[Քանակ]]*Table2[[#This Row],[ Միավորի գին]]</f>
        <v>1000000</v>
      </c>
      <c r="J339" s="1" t="s">
        <v>330</v>
      </c>
      <c r="K339" s="56"/>
    </row>
    <row r="340" spans="2:11" ht="83.25" thickBot="1" x14ac:dyDescent="0.3">
      <c r="B340" s="89">
        <f t="shared" si="9"/>
        <v>20260287</v>
      </c>
      <c r="C340" s="22" t="s">
        <v>50</v>
      </c>
      <c r="D340" s="24" t="s">
        <v>153</v>
      </c>
      <c r="E340" s="28" t="s">
        <v>235</v>
      </c>
      <c r="F340" s="1" t="s">
        <v>9</v>
      </c>
      <c r="G340" s="27">
        <v>1</v>
      </c>
      <c r="H340" s="16">
        <v>8000000</v>
      </c>
      <c r="I340" s="27">
        <f>Table2[[#This Row],[Քանակ]]*Table2[[#This Row],[ Միավորի գին]]</f>
        <v>8000000</v>
      </c>
      <c r="J340" s="1" t="s">
        <v>329</v>
      </c>
      <c r="K340" s="56"/>
    </row>
    <row r="341" spans="2:11" ht="33.75" thickBot="1" x14ac:dyDescent="0.3">
      <c r="B341" s="89">
        <f t="shared" si="9"/>
        <v>20260288</v>
      </c>
      <c r="C341" s="22" t="s">
        <v>41</v>
      </c>
      <c r="D341" s="24" t="s">
        <v>151</v>
      </c>
      <c r="E341" s="28" t="s">
        <v>378</v>
      </c>
      <c r="F341" s="1" t="s">
        <v>9</v>
      </c>
      <c r="G341" s="27">
        <v>1</v>
      </c>
      <c r="H341" s="16">
        <v>125766000</v>
      </c>
      <c r="I341" s="27">
        <f>Table2[[#This Row],[Քանակ]]*Table2[[#This Row],[ Միավորի գին]]</f>
        <v>125766000</v>
      </c>
      <c r="J341" s="1" t="s">
        <v>329</v>
      </c>
      <c r="K341" s="56"/>
    </row>
    <row r="342" spans="2:11" ht="50.25" thickBot="1" x14ac:dyDescent="0.3">
      <c r="B342" s="89">
        <f t="shared" si="9"/>
        <v>20260289</v>
      </c>
      <c r="C342" s="22" t="s">
        <v>15</v>
      </c>
      <c r="D342" s="24" t="s">
        <v>282</v>
      </c>
      <c r="E342" s="28" t="s">
        <v>292</v>
      </c>
      <c r="F342" s="1" t="s">
        <v>17</v>
      </c>
      <c r="G342" s="27">
        <v>21063</v>
      </c>
      <c r="H342" s="16">
        <v>480</v>
      </c>
      <c r="I342" s="27">
        <f>Table2[[#This Row],[Քանակ]]*Table2[[#This Row],[ Միավորի գին]]</f>
        <v>10110240</v>
      </c>
      <c r="J342" s="1" t="s">
        <v>326</v>
      </c>
      <c r="K342" s="56"/>
    </row>
    <row r="343" spans="2:11" ht="33.75" thickBot="1" x14ac:dyDescent="0.3">
      <c r="B343" s="89">
        <f t="shared" si="9"/>
        <v>20260290</v>
      </c>
      <c r="C343" s="22" t="s">
        <v>41</v>
      </c>
      <c r="D343" s="24" t="s">
        <v>151</v>
      </c>
      <c r="E343" s="28" t="s">
        <v>378</v>
      </c>
      <c r="F343" s="1" t="s">
        <v>9</v>
      </c>
      <c r="G343" s="27">
        <v>1</v>
      </c>
      <c r="H343" s="16">
        <v>273600</v>
      </c>
      <c r="I343" s="27">
        <f>Table2[[#This Row],[Քանակ]]*Table2[[#This Row],[ Միավորի գին]]</f>
        <v>273600</v>
      </c>
      <c r="J343" s="1" t="s">
        <v>330</v>
      </c>
      <c r="K343" s="56"/>
    </row>
    <row r="344" spans="2:11" ht="33.75" thickBot="1" x14ac:dyDescent="0.3">
      <c r="B344" s="89">
        <f t="shared" si="9"/>
        <v>20260291</v>
      </c>
      <c r="C344" s="22" t="s">
        <v>41</v>
      </c>
      <c r="D344" s="24" t="s">
        <v>151</v>
      </c>
      <c r="E344" s="28" t="s">
        <v>378</v>
      </c>
      <c r="F344" s="1" t="s">
        <v>9</v>
      </c>
      <c r="G344" s="27">
        <v>1</v>
      </c>
      <c r="H344" s="16">
        <v>5912000</v>
      </c>
      <c r="I344" s="27">
        <f>Table2[[#This Row],[Քանակ]]*Table2[[#This Row],[ Միավորի գին]]</f>
        <v>5912000</v>
      </c>
      <c r="J344" s="1" t="s">
        <v>330</v>
      </c>
      <c r="K344" s="56"/>
    </row>
    <row r="345" spans="2:11" ht="33.75" thickBot="1" x14ac:dyDescent="0.3">
      <c r="B345" s="89">
        <f t="shared" si="9"/>
        <v>20260292</v>
      </c>
      <c r="C345" s="22" t="s">
        <v>41</v>
      </c>
      <c r="D345" s="24" t="s">
        <v>151</v>
      </c>
      <c r="E345" s="28" t="s">
        <v>378</v>
      </c>
      <c r="F345" s="1" t="s">
        <v>9</v>
      </c>
      <c r="G345" s="27">
        <v>1</v>
      </c>
      <c r="H345" s="16">
        <v>125330000</v>
      </c>
      <c r="I345" s="27">
        <f>Table2[[#This Row],[Քանակ]]*Table2[[#This Row],[ Միավորի գին]]</f>
        <v>125330000</v>
      </c>
      <c r="J345" s="1" t="s">
        <v>329</v>
      </c>
      <c r="K345" s="56"/>
    </row>
    <row r="346" spans="2:11" ht="33.75" thickBot="1" x14ac:dyDescent="0.3">
      <c r="B346" s="89">
        <f t="shared" si="9"/>
        <v>20260293</v>
      </c>
      <c r="C346" s="22" t="s">
        <v>41</v>
      </c>
      <c r="D346" s="24" t="s">
        <v>151</v>
      </c>
      <c r="E346" s="28" t="s">
        <v>378</v>
      </c>
      <c r="F346" s="1" t="s">
        <v>9</v>
      </c>
      <c r="G346" s="27">
        <v>1</v>
      </c>
      <c r="H346" s="16">
        <v>26241000</v>
      </c>
      <c r="I346" s="27">
        <f>Table2[[#This Row],[Քանակ]]*Table2[[#This Row],[ Միավորի գին]]</f>
        <v>26241000</v>
      </c>
      <c r="J346" s="1" t="s">
        <v>329</v>
      </c>
      <c r="K346" s="56"/>
    </row>
    <row r="347" spans="2:11" ht="33.75" thickBot="1" x14ac:dyDescent="0.3">
      <c r="B347" s="89">
        <f t="shared" si="9"/>
        <v>20260294</v>
      </c>
      <c r="C347" s="22" t="s">
        <v>41</v>
      </c>
      <c r="D347" s="24" t="s">
        <v>151</v>
      </c>
      <c r="E347" s="28" t="s">
        <v>378</v>
      </c>
      <c r="F347" s="1" t="s">
        <v>9</v>
      </c>
      <c r="G347" s="27">
        <v>1</v>
      </c>
      <c r="H347" s="16">
        <v>2318000</v>
      </c>
      <c r="I347" s="27">
        <f>Table2[[#This Row],[Քանակ]]*Table2[[#This Row],[ Միավորի գին]]</f>
        <v>2318000</v>
      </c>
      <c r="J347" s="1" t="s">
        <v>330</v>
      </c>
      <c r="K347" s="56"/>
    </row>
    <row r="348" spans="2:11" ht="33.75" thickBot="1" x14ac:dyDescent="0.3">
      <c r="B348" s="89">
        <f t="shared" si="9"/>
        <v>20260295</v>
      </c>
      <c r="C348" s="22" t="s">
        <v>41</v>
      </c>
      <c r="D348" s="24" t="s">
        <v>151</v>
      </c>
      <c r="E348" s="28" t="s">
        <v>378</v>
      </c>
      <c r="F348" s="1" t="s">
        <v>9</v>
      </c>
      <c r="G348" s="27">
        <v>1</v>
      </c>
      <c r="H348" s="16">
        <v>3550000</v>
      </c>
      <c r="I348" s="27">
        <f>Table2[[#This Row],[Քանակ]]*Table2[[#This Row],[ Միավորի գին]]</f>
        <v>3550000</v>
      </c>
      <c r="J348" s="1" t="s">
        <v>330</v>
      </c>
      <c r="K348" s="56"/>
    </row>
    <row r="349" spans="2:11" ht="33.75" thickBot="1" x14ac:dyDescent="0.3">
      <c r="B349" s="89">
        <f t="shared" si="9"/>
        <v>20260296</v>
      </c>
      <c r="C349" s="22" t="s">
        <v>41</v>
      </c>
      <c r="D349" s="24" t="s">
        <v>151</v>
      </c>
      <c r="E349" s="28" t="s">
        <v>378</v>
      </c>
      <c r="F349" s="1" t="s">
        <v>9</v>
      </c>
      <c r="G349" s="27">
        <v>1</v>
      </c>
      <c r="H349" s="16">
        <v>1408000</v>
      </c>
      <c r="I349" s="27">
        <f>Table2[[#This Row],[Քանակ]]*Table2[[#This Row],[ Միավորի գին]]</f>
        <v>1408000</v>
      </c>
      <c r="J349" s="1" t="s">
        <v>330</v>
      </c>
      <c r="K349" s="56"/>
    </row>
    <row r="350" spans="2:11" ht="33.75" thickBot="1" x14ac:dyDescent="0.3">
      <c r="B350" s="89">
        <f t="shared" si="9"/>
        <v>20260297</v>
      </c>
      <c r="C350" s="22" t="s">
        <v>41</v>
      </c>
      <c r="D350" s="24" t="s">
        <v>153</v>
      </c>
      <c r="E350" s="28" t="s">
        <v>293</v>
      </c>
      <c r="F350" s="1" t="s">
        <v>9</v>
      </c>
      <c r="G350" s="27">
        <v>1</v>
      </c>
      <c r="H350" s="16">
        <v>15865500</v>
      </c>
      <c r="I350" s="27">
        <f>Table2[[#This Row],[Քանակ]]*Table2[[#This Row],[ Միավորի գին]]</f>
        <v>15865500</v>
      </c>
      <c r="J350" s="1" t="s">
        <v>330</v>
      </c>
      <c r="K350" s="56"/>
    </row>
    <row r="351" spans="2:11" ht="18" thickBot="1" x14ac:dyDescent="0.3">
      <c r="B351" s="89">
        <f t="shared" si="9"/>
        <v>20260298</v>
      </c>
      <c r="C351" s="22" t="s">
        <v>71</v>
      </c>
      <c r="D351" s="24" t="s">
        <v>282</v>
      </c>
      <c r="E351" s="28" t="s">
        <v>379</v>
      </c>
      <c r="F351" s="1" t="s">
        <v>11</v>
      </c>
      <c r="G351" s="27">
        <v>5331</v>
      </c>
      <c r="H351" s="16">
        <v>1352.9262802476082</v>
      </c>
      <c r="I351" s="27">
        <f>Table2[[#This Row],[Քանակ]]*Table2[[#This Row],[ Միավորի գին]]</f>
        <v>7212450</v>
      </c>
      <c r="J351" s="1" t="s">
        <v>329</v>
      </c>
      <c r="K351" s="56"/>
    </row>
    <row r="352" spans="2:11" ht="18" thickBot="1" x14ac:dyDescent="0.3">
      <c r="B352" s="89">
        <f t="shared" si="9"/>
        <v>20260299</v>
      </c>
      <c r="C352" s="22" t="s">
        <v>71</v>
      </c>
      <c r="D352" s="24" t="s">
        <v>282</v>
      </c>
      <c r="E352" s="28" t="s">
        <v>379</v>
      </c>
      <c r="F352" s="1" t="s">
        <v>11</v>
      </c>
      <c r="G352" s="27">
        <v>14700</v>
      </c>
      <c r="H352" s="16">
        <v>150</v>
      </c>
      <c r="I352" s="27">
        <f>Table2[[#This Row],[Քանակ]]*Table2[[#This Row],[ Միավորի գին]]</f>
        <v>2205000</v>
      </c>
      <c r="J352" s="1" t="s">
        <v>330</v>
      </c>
      <c r="K352" s="56"/>
    </row>
    <row r="353" spans="2:11" ht="66.75" thickBot="1" x14ac:dyDescent="0.3">
      <c r="B353" s="89">
        <f t="shared" si="9"/>
        <v>20260300</v>
      </c>
      <c r="C353" s="22" t="s">
        <v>81</v>
      </c>
      <c r="D353" s="24" t="s">
        <v>153</v>
      </c>
      <c r="E353" s="28" t="s">
        <v>294</v>
      </c>
      <c r="F353" s="1" t="s">
        <v>69</v>
      </c>
      <c r="G353" s="27">
        <v>12</v>
      </c>
      <c r="H353" s="16">
        <v>187200</v>
      </c>
      <c r="I353" s="27">
        <f>Table2[[#This Row],[Քանակ]]*Table2[[#This Row],[ Միավորի գին]]</f>
        <v>2246400</v>
      </c>
      <c r="J353" s="1" t="s">
        <v>330</v>
      </c>
      <c r="K353" s="56"/>
    </row>
    <row r="354" spans="2:11" ht="83.25" thickBot="1" x14ac:dyDescent="0.3">
      <c r="B354" s="89">
        <f t="shared" si="9"/>
        <v>20260301</v>
      </c>
      <c r="C354" s="22" t="s">
        <v>83</v>
      </c>
      <c r="D354" s="24" t="s">
        <v>153</v>
      </c>
      <c r="E354" s="28" t="s">
        <v>380</v>
      </c>
      <c r="F354" s="1" t="s">
        <v>69</v>
      </c>
      <c r="G354" s="27">
        <v>12</v>
      </c>
      <c r="H354" s="16">
        <v>60000</v>
      </c>
      <c r="I354" s="27">
        <f>Table2[[#This Row],[Քանակ]]*Table2[[#This Row],[ Միավորի գին]]</f>
        <v>720000</v>
      </c>
      <c r="J354" s="1" t="s">
        <v>330</v>
      </c>
      <c r="K354" s="56"/>
    </row>
    <row r="355" spans="2:11" ht="83.25" thickBot="1" x14ac:dyDescent="0.3">
      <c r="B355" s="89">
        <f t="shared" si="9"/>
        <v>20260302</v>
      </c>
      <c r="C355" s="22" t="s">
        <v>83</v>
      </c>
      <c r="D355" s="24" t="s">
        <v>153</v>
      </c>
      <c r="E355" s="28" t="s">
        <v>380</v>
      </c>
      <c r="F355" s="1" t="s">
        <v>69</v>
      </c>
      <c r="G355" s="27">
        <v>12</v>
      </c>
      <c r="H355" s="16">
        <v>25000</v>
      </c>
      <c r="I355" s="27">
        <f>Table2[[#This Row],[Քանակ]]*Table2[[#This Row],[ Միավորի գին]]</f>
        <v>300000</v>
      </c>
      <c r="J355" s="1" t="s">
        <v>330</v>
      </c>
      <c r="K355" s="56"/>
    </row>
    <row r="356" spans="2:11" ht="83.25" thickBot="1" x14ac:dyDescent="0.3">
      <c r="B356" s="89">
        <f t="shared" si="9"/>
        <v>20260303</v>
      </c>
      <c r="C356" s="22" t="s">
        <v>83</v>
      </c>
      <c r="D356" s="24" t="s">
        <v>153</v>
      </c>
      <c r="E356" s="28" t="s">
        <v>380</v>
      </c>
      <c r="F356" s="1" t="s">
        <v>69</v>
      </c>
      <c r="G356" s="27">
        <v>12</v>
      </c>
      <c r="H356" s="16">
        <v>50000</v>
      </c>
      <c r="I356" s="27">
        <f>Table2[[#This Row],[Քանակ]]*Table2[[#This Row],[ Միավորի գին]]</f>
        <v>600000</v>
      </c>
      <c r="J356" s="1" t="s">
        <v>330</v>
      </c>
      <c r="K356" s="56"/>
    </row>
    <row r="357" spans="2:11" ht="83.25" thickBot="1" x14ac:dyDescent="0.3">
      <c r="B357" s="89">
        <f t="shared" si="9"/>
        <v>20260304</v>
      </c>
      <c r="C357" s="22" t="s">
        <v>83</v>
      </c>
      <c r="D357" s="24" t="s">
        <v>153</v>
      </c>
      <c r="E357" s="28" t="s">
        <v>380</v>
      </c>
      <c r="F357" s="1" t="s">
        <v>69</v>
      </c>
      <c r="G357" s="27">
        <v>12</v>
      </c>
      <c r="H357" s="16">
        <v>15000</v>
      </c>
      <c r="I357" s="27">
        <f>Table2[[#This Row],[Քանակ]]*Table2[[#This Row],[ Միավորի գին]]</f>
        <v>180000</v>
      </c>
      <c r="J357" s="1" t="s">
        <v>330</v>
      </c>
      <c r="K357" s="56"/>
    </row>
    <row r="358" spans="2:11" ht="50.25" thickBot="1" x14ac:dyDescent="0.3">
      <c r="B358" s="89">
        <f t="shared" si="9"/>
        <v>20260305</v>
      </c>
      <c r="C358" s="22" t="s">
        <v>83</v>
      </c>
      <c r="D358" s="24" t="s">
        <v>153</v>
      </c>
      <c r="E358" s="28" t="s">
        <v>295</v>
      </c>
      <c r="F358" s="1" t="s">
        <v>9</v>
      </c>
      <c r="G358" s="27">
        <v>1</v>
      </c>
      <c r="H358" s="16">
        <v>2340000</v>
      </c>
      <c r="I358" s="27">
        <f>Table2[[#This Row],[Քանակ]]*Table2[[#This Row],[ Միավորի գին]]</f>
        <v>2340000</v>
      </c>
      <c r="J358" s="1" t="s">
        <v>330</v>
      </c>
      <c r="K358" s="56"/>
    </row>
    <row r="359" spans="2:11" ht="18" thickBot="1" x14ac:dyDescent="0.3">
      <c r="B359" s="89">
        <f t="shared" si="9"/>
        <v>20260306</v>
      </c>
      <c r="C359" s="22" t="s">
        <v>41</v>
      </c>
      <c r="D359" s="24" t="s">
        <v>153</v>
      </c>
      <c r="E359" s="28" t="s">
        <v>296</v>
      </c>
      <c r="F359" s="1" t="s">
        <v>9</v>
      </c>
      <c r="G359" s="27">
        <v>1</v>
      </c>
      <c r="H359" s="16">
        <v>158309631</v>
      </c>
      <c r="I359" s="27">
        <f>Table2[[#This Row],[Քանակ]]*Table2[[#This Row],[ Միավորի գին]]</f>
        <v>158309631</v>
      </c>
      <c r="J359" s="1" t="s">
        <v>330</v>
      </c>
      <c r="K359" s="56"/>
    </row>
    <row r="360" spans="2:11" ht="116.25" thickBot="1" x14ac:dyDescent="0.3">
      <c r="B360" s="89">
        <f t="shared" si="9"/>
        <v>20260307</v>
      </c>
      <c r="C360" s="22" t="s">
        <v>80</v>
      </c>
      <c r="D360" s="24" t="s">
        <v>153</v>
      </c>
      <c r="E360" s="28" t="s">
        <v>297</v>
      </c>
      <c r="F360" s="1" t="s">
        <v>9</v>
      </c>
      <c r="G360" s="27">
        <v>1</v>
      </c>
      <c r="H360" s="16">
        <v>2050206</v>
      </c>
      <c r="I360" s="27">
        <f>Table2[[#This Row],[Քանակ]]*Table2[[#This Row],[ Միավորի գին]]</f>
        <v>2050206</v>
      </c>
      <c r="J360" s="1" t="s">
        <v>330</v>
      </c>
      <c r="K360" s="56"/>
    </row>
    <row r="361" spans="2:11" ht="50.25" thickBot="1" x14ac:dyDescent="0.3">
      <c r="B361" s="89">
        <f t="shared" si="9"/>
        <v>20260308</v>
      </c>
      <c r="C361" s="22" t="s">
        <v>45</v>
      </c>
      <c r="D361" s="24" t="s">
        <v>153</v>
      </c>
      <c r="E361" s="28" t="s">
        <v>463</v>
      </c>
      <c r="F361" s="1" t="s">
        <v>9</v>
      </c>
      <c r="G361" s="27">
        <v>1</v>
      </c>
      <c r="H361" s="16">
        <v>800000</v>
      </c>
      <c r="I361" s="27">
        <f>Table2[[#This Row],[Քանակ]]*Table2[[#This Row],[ Միավորի գին]]</f>
        <v>800000</v>
      </c>
      <c r="J361" s="1" t="s">
        <v>330</v>
      </c>
      <c r="K361" s="56"/>
    </row>
    <row r="362" spans="2:11" ht="33.75" thickBot="1" x14ac:dyDescent="0.3">
      <c r="B362" s="89">
        <f t="shared" si="9"/>
        <v>20260309</v>
      </c>
      <c r="C362" s="22" t="s">
        <v>83</v>
      </c>
      <c r="D362" s="24" t="s">
        <v>153</v>
      </c>
      <c r="E362" s="28" t="s">
        <v>298</v>
      </c>
      <c r="F362" s="1" t="s">
        <v>69</v>
      </c>
      <c r="G362" s="27">
        <v>12</v>
      </c>
      <c r="H362" s="16">
        <v>6575833</v>
      </c>
      <c r="I362" s="27">
        <f>Table2[[#This Row],[Քանակ]]*Table2[[#This Row],[ Միավորի գին]]</f>
        <v>78909996</v>
      </c>
      <c r="J362" s="1" t="s">
        <v>329</v>
      </c>
      <c r="K362" s="56"/>
    </row>
    <row r="363" spans="2:11" ht="83.25" thickBot="1" x14ac:dyDescent="0.3">
      <c r="B363" s="89">
        <f t="shared" si="9"/>
        <v>20260310</v>
      </c>
      <c r="C363" s="22" t="s">
        <v>37</v>
      </c>
      <c r="D363" s="24" t="s">
        <v>153</v>
      </c>
      <c r="E363" s="28" t="s">
        <v>299</v>
      </c>
      <c r="F363" s="1" t="s">
        <v>9</v>
      </c>
      <c r="G363" s="27">
        <v>1</v>
      </c>
      <c r="H363" s="16">
        <v>329898264</v>
      </c>
      <c r="I363" s="27">
        <f>Table2[[#This Row],[Քանակ]]*Table2[[#This Row],[ Միավորի գին]]</f>
        <v>329898264</v>
      </c>
      <c r="J363" s="1" t="s">
        <v>330</v>
      </c>
      <c r="K363" s="56"/>
    </row>
    <row r="364" spans="2:11" ht="83.25" thickBot="1" x14ac:dyDescent="0.3">
      <c r="B364" s="89">
        <f t="shared" si="9"/>
        <v>20260311</v>
      </c>
      <c r="C364" s="22" t="s">
        <v>37</v>
      </c>
      <c r="D364" s="24" t="s">
        <v>153</v>
      </c>
      <c r="E364" s="28" t="s">
        <v>299</v>
      </c>
      <c r="F364" s="1" t="s">
        <v>9</v>
      </c>
      <c r="G364" s="27">
        <v>1</v>
      </c>
      <c r="H364" s="16">
        <v>88348680</v>
      </c>
      <c r="I364" s="27">
        <f>Table2[[#This Row],[Քանակ]]*Table2[[#This Row],[ Միավորի գին]]</f>
        <v>88348680</v>
      </c>
      <c r="J364" s="1" t="s">
        <v>330</v>
      </c>
      <c r="K364" s="56"/>
    </row>
    <row r="365" spans="2:11" ht="50.25" thickBot="1" x14ac:dyDescent="0.3">
      <c r="B365" s="89">
        <f t="shared" si="9"/>
        <v>20260312</v>
      </c>
      <c r="C365" s="22" t="s">
        <v>37</v>
      </c>
      <c r="D365" s="24" t="s">
        <v>153</v>
      </c>
      <c r="E365" s="28" t="s">
        <v>461</v>
      </c>
      <c r="F365" s="1" t="s">
        <v>9</v>
      </c>
      <c r="G365" s="27">
        <v>1</v>
      </c>
      <c r="H365" s="16">
        <v>2820000</v>
      </c>
      <c r="I365" s="27">
        <f>Table2[[#This Row],[Քանակ]]*Table2[[#This Row],[ Միավորի գին]]</f>
        <v>2820000</v>
      </c>
      <c r="J365" s="1" t="s">
        <v>330</v>
      </c>
      <c r="K365" s="56"/>
    </row>
    <row r="366" spans="2:11" ht="50.25" thickBot="1" x14ac:dyDescent="0.3">
      <c r="B366" s="89">
        <f t="shared" si="9"/>
        <v>20260313</v>
      </c>
      <c r="C366" s="22" t="s">
        <v>37</v>
      </c>
      <c r="D366" s="24" t="s">
        <v>153</v>
      </c>
      <c r="E366" s="28" t="s">
        <v>461</v>
      </c>
      <c r="F366" s="1" t="s">
        <v>9</v>
      </c>
      <c r="G366" s="27">
        <v>1</v>
      </c>
      <c r="H366" s="16">
        <v>2592000</v>
      </c>
      <c r="I366" s="27">
        <f>Table2[[#This Row],[Քանակ]]*Table2[[#This Row],[ Միավորի գին]]</f>
        <v>2592000</v>
      </c>
      <c r="J366" s="1" t="s">
        <v>330</v>
      </c>
      <c r="K366" s="56"/>
    </row>
    <row r="367" spans="2:11" ht="50.25" thickBot="1" x14ac:dyDescent="0.3">
      <c r="B367" s="89">
        <f t="shared" si="9"/>
        <v>20260314</v>
      </c>
      <c r="C367" s="22" t="s">
        <v>37</v>
      </c>
      <c r="D367" s="24" t="s">
        <v>153</v>
      </c>
      <c r="E367" s="28" t="s">
        <v>461</v>
      </c>
      <c r="F367" s="1" t="s">
        <v>9</v>
      </c>
      <c r="G367" s="27">
        <v>1</v>
      </c>
      <c r="H367" s="16">
        <v>2940000</v>
      </c>
      <c r="I367" s="27">
        <f>Table2[[#This Row],[Քանակ]]*Table2[[#This Row],[ Միավորի գին]]</f>
        <v>2940000</v>
      </c>
      <c r="J367" s="1" t="s">
        <v>330</v>
      </c>
      <c r="K367" s="56"/>
    </row>
    <row r="368" spans="2:11" ht="50.25" thickBot="1" x14ac:dyDescent="0.3">
      <c r="B368" s="89">
        <f t="shared" si="9"/>
        <v>20260315</v>
      </c>
      <c r="C368" s="22" t="s">
        <v>37</v>
      </c>
      <c r="D368" s="24" t="s">
        <v>153</v>
      </c>
      <c r="E368" s="28" t="s">
        <v>461</v>
      </c>
      <c r="F368" s="1" t="s">
        <v>9</v>
      </c>
      <c r="G368" s="27">
        <v>1</v>
      </c>
      <c r="H368" s="16">
        <v>3240000</v>
      </c>
      <c r="I368" s="27">
        <f>Table2[[#This Row],[Քանակ]]*Table2[[#This Row],[ Միավորի գին]]</f>
        <v>3240000</v>
      </c>
      <c r="J368" s="1" t="s">
        <v>330</v>
      </c>
      <c r="K368" s="56"/>
    </row>
    <row r="369" spans="2:11" ht="50.25" thickBot="1" x14ac:dyDescent="0.3">
      <c r="B369" s="89">
        <f t="shared" si="9"/>
        <v>20260316</v>
      </c>
      <c r="C369" s="22" t="s">
        <v>37</v>
      </c>
      <c r="D369" s="24" t="s">
        <v>153</v>
      </c>
      <c r="E369" s="28" t="s">
        <v>461</v>
      </c>
      <c r="F369" s="1" t="s">
        <v>9</v>
      </c>
      <c r="G369" s="27">
        <v>1</v>
      </c>
      <c r="H369" s="16">
        <v>3240000</v>
      </c>
      <c r="I369" s="27">
        <f>Table2[[#This Row],[Քանակ]]*Table2[[#This Row],[ Միավորի գին]]</f>
        <v>3240000</v>
      </c>
      <c r="J369" s="1" t="s">
        <v>330</v>
      </c>
      <c r="K369" s="56"/>
    </row>
    <row r="370" spans="2:11" ht="50.25" thickBot="1" x14ac:dyDescent="0.3">
      <c r="B370" s="89">
        <f t="shared" si="9"/>
        <v>20260317</v>
      </c>
      <c r="C370" s="22" t="s">
        <v>37</v>
      </c>
      <c r="D370" s="24" t="s">
        <v>153</v>
      </c>
      <c r="E370" s="28" t="s">
        <v>461</v>
      </c>
      <c r="F370" s="1" t="s">
        <v>9</v>
      </c>
      <c r="G370" s="27">
        <v>1</v>
      </c>
      <c r="H370" s="16">
        <v>4200000</v>
      </c>
      <c r="I370" s="27">
        <f>Table2[[#This Row],[Քանակ]]*Table2[[#This Row],[ Միավորի գին]]</f>
        <v>4200000</v>
      </c>
      <c r="J370" s="1" t="s">
        <v>330</v>
      </c>
      <c r="K370" s="56"/>
    </row>
    <row r="371" spans="2:11" ht="50.25" thickBot="1" x14ac:dyDescent="0.3">
      <c r="B371" s="89">
        <f t="shared" si="9"/>
        <v>20260318</v>
      </c>
      <c r="C371" s="22" t="s">
        <v>37</v>
      </c>
      <c r="D371" s="24" t="s">
        <v>153</v>
      </c>
      <c r="E371" s="28" t="s">
        <v>461</v>
      </c>
      <c r="F371" s="1" t="s">
        <v>9</v>
      </c>
      <c r="G371" s="27">
        <v>1</v>
      </c>
      <c r="H371" s="16">
        <v>2580000</v>
      </c>
      <c r="I371" s="27">
        <f>Table2[[#This Row],[Քանակ]]*Table2[[#This Row],[ Միավորի գին]]</f>
        <v>2580000</v>
      </c>
      <c r="J371" s="1" t="s">
        <v>330</v>
      </c>
      <c r="K371" s="56"/>
    </row>
    <row r="372" spans="2:11" ht="50.25" thickBot="1" x14ac:dyDescent="0.3">
      <c r="B372" s="89">
        <f t="shared" si="9"/>
        <v>20260319</v>
      </c>
      <c r="C372" s="22" t="s">
        <v>37</v>
      </c>
      <c r="D372" s="24" t="s">
        <v>153</v>
      </c>
      <c r="E372" s="28" t="s">
        <v>461</v>
      </c>
      <c r="F372" s="1" t="s">
        <v>9</v>
      </c>
      <c r="G372" s="27">
        <v>1</v>
      </c>
      <c r="H372" s="16">
        <v>2580000</v>
      </c>
      <c r="I372" s="27">
        <f>Table2[[#This Row],[Քանակ]]*Table2[[#This Row],[ Միավորի գին]]</f>
        <v>2580000</v>
      </c>
      <c r="J372" s="1" t="s">
        <v>330</v>
      </c>
      <c r="K372" s="56"/>
    </row>
    <row r="373" spans="2:11" ht="50.25" thickBot="1" x14ac:dyDescent="0.3">
      <c r="B373" s="89">
        <f t="shared" si="9"/>
        <v>20260320</v>
      </c>
      <c r="C373" s="22" t="s">
        <v>37</v>
      </c>
      <c r="D373" s="24" t="s">
        <v>153</v>
      </c>
      <c r="E373" s="28" t="s">
        <v>461</v>
      </c>
      <c r="F373" s="1" t="s">
        <v>9</v>
      </c>
      <c r="G373" s="27">
        <v>1</v>
      </c>
      <c r="H373" s="16">
        <v>2580000</v>
      </c>
      <c r="I373" s="27">
        <f>Table2[[#This Row],[Քանակ]]*Table2[[#This Row],[ Միավորի գին]]</f>
        <v>2580000</v>
      </c>
      <c r="J373" s="1" t="s">
        <v>330</v>
      </c>
      <c r="K373" s="56"/>
    </row>
    <row r="374" spans="2:11" ht="50.25" thickBot="1" x14ac:dyDescent="0.3">
      <c r="B374" s="89">
        <f t="shared" si="9"/>
        <v>20260321</v>
      </c>
      <c r="C374" s="22" t="s">
        <v>37</v>
      </c>
      <c r="D374" s="24" t="s">
        <v>153</v>
      </c>
      <c r="E374" s="28" t="s">
        <v>461</v>
      </c>
      <c r="F374" s="1" t="s">
        <v>9</v>
      </c>
      <c r="G374" s="27">
        <v>1</v>
      </c>
      <c r="H374" s="16">
        <v>2400000</v>
      </c>
      <c r="I374" s="27">
        <f>Table2[[#This Row],[Քանակ]]*Table2[[#This Row],[ Միավորի գին]]</f>
        <v>2400000</v>
      </c>
      <c r="J374" s="1" t="s">
        <v>330</v>
      </c>
      <c r="K374" s="56"/>
    </row>
    <row r="375" spans="2:11" ht="50.25" thickBot="1" x14ac:dyDescent="0.3">
      <c r="B375" s="89">
        <f t="shared" si="9"/>
        <v>20260322</v>
      </c>
      <c r="C375" s="22" t="s">
        <v>37</v>
      </c>
      <c r="D375" s="24" t="s">
        <v>153</v>
      </c>
      <c r="E375" s="28" t="s">
        <v>461</v>
      </c>
      <c r="F375" s="1" t="s">
        <v>9</v>
      </c>
      <c r="G375" s="27">
        <v>1</v>
      </c>
      <c r="H375" s="16">
        <v>2400000</v>
      </c>
      <c r="I375" s="27">
        <f>Table2[[#This Row],[Քանակ]]*Table2[[#This Row],[ Միավորի գին]]</f>
        <v>2400000</v>
      </c>
      <c r="J375" s="1" t="s">
        <v>330</v>
      </c>
      <c r="K375" s="56"/>
    </row>
    <row r="376" spans="2:11" ht="50.25" thickBot="1" x14ac:dyDescent="0.3">
      <c r="B376" s="89">
        <f t="shared" si="9"/>
        <v>20260323</v>
      </c>
      <c r="C376" s="22" t="s">
        <v>37</v>
      </c>
      <c r="D376" s="24" t="s">
        <v>153</v>
      </c>
      <c r="E376" s="28" t="s">
        <v>461</v>
      </c>
      <c r="F376" s="1" t="s">
        <v>9</v>
      </c>
      <c r="G376" s="27">
        <v>1</v>
      </c>
      <c r="H376" s="16">
        <v>2400000</v>
      </c>
      <c r="I376" s="27">
        <f>Table2[[#This Row],[Քանակ]]*Table2[[#This Row],[ Միավորի գին]]</f>
        <v>2400000</v>
      </c>
      <c r="J376" s="1" t="s">
        <v>330</v>
      </c>
      <c r="K376" s="56"/>
    </row>
    <row r="377" spans="2:11" ht="50.25" thickBot="1" x14ac:dyDescent="0.3">
      <c r="B377" s="89">
        <f t="shared" si="9"/>
        <v>20260324</v>
      </c>
      <c r="C377" s="22" t="s">
        <v>37</v>
      </c>
      <c r="D377" s="24" t="s">
        <v>153</v>
      </c>
      <c r="E377" s="28" t="s">
        <v>461</v>
      </c>
      <c r="F377" s="1" t="s">
        <v>9</v>
      </c>
      <c r="G377" s="27">
        <v>1</v>
      </c>
      <c r="H377" s="16">
        <v>2400000</v>
      </c>
      <c r="I377" s="27">
        <f>Table2[[#This Row],[Քանակ]]*Table2[[#This Row],[ Միավորի գին]]</f>
        <v>2400000</v>
      </c>
      <c r="J377" s="1" t="s">
        <v>330</v>
      </c>
      <c r="K377" s="56"/>
    </row>
    <row r="378" spans="2:11" ht="50.25" thickBot="1" x14ac:dyDescent="0.3">
      <c r="B378" s="89">
        <f t="shared" si="9"/>
        <v>20260325</v>
      </c>
      <c r="C378" s="22" t="s">
        <v>37</v>
      </c>
      <c r="D378" s="24" t="s">
        <v>153</v>
      </c>
      <c r="E378" s="28" t="s">
        <v>461</v>
      </c>
      <c r="F378" s="1" t="s">
        <v>9</v>
      </c>
      <c r="G378" s="27">
        <v>1</v>
      </c>
      <c r="H378" s="16">
        <v>2759999.9999999995</v>
      </c>
      <c r="I378" s="27">
        <f>Table2[[#This Row],[Քանակ]]*Table2[[#This Row],[ Միավորի գին]]</f>
        <v>2759999.9999999995</v>
      </c>
      <c r="J378" s="1" t="s">
        <v>330</v>
      </c>
      <c r="K378" s="56"/>
    </row>
    <row r="379" spans="2:11" ht="50.25" thickBot="1" x14ac:dyDescent="0.3">
      <c r="B379" s="89">
        <f t="shared" si="9"/>
        <v>20260326</v>
      </c>
      <c r="C379" s="22" t="s">
        <v>37</v>
      </c>
      <c r="D379" s="24" t="s">
        <v>153</v>
      </c>
      <c r="E379" s="28" t="s">
        <v>461</v>
      </c>
      <c r="F379" s="1" t="s">
        <v>9</v>
      </c>
      <c r="G379" s="27">
        <v>1</v>
      </c>
      <c r="H379" s="16">
        <v>2580000</v>
      </c>
      <c r="I379" s="27">
        <f>Table2[[#This Row],[Քանակ]]*Table2[[#This Row],[ Միավորի գին]]</f>
        <v>2580000</v>
      </c>
      <c r="J379" s="1" t="s">
        <v>330</v>
      </c>
      <c r="K379" s="56"/>
    </row>
    <row r="380" spans="2:11" ht="50.25" thickBot="1" x14ac:dyDescent="0.3">
      <c r="B380" s="89">
        <f t="shared" si="9"/>
        <v>20260327</v>
      </c>
      <c r="C380" s="22" t="s">
        <v>37</v>
      </c>
      <c r="D380" s="24" t="s">
        <v>153</v>
      </c>
      <c r="E380" s="28" t="s">
        <v>461</v>
      </c>
      <c r="F380" s="1" t="s">
        <v>9</v>
      </c>
      <c r="G380" s="27">
        <v>1</v>
      </c>
      <c r="H380" s="16">
        <v>3288000</v>
      </c>
      <c r="I380" s="27">
        <f>Table2[[#This Row],[Քանակ]]*Table2[[#This Row],[ Միավորի գին]]</f>
        <v>3288000</v>
      </c>
      <c r="J380" s="1" t="s">
        <v>330</v>
      </c>
      <c r="K380" s="56"/>
    </row>
    <row r="381" spans="2:11" ht="50.25" thickBot="1" x14ac:dyDescent="0.3">
      <c r="B381" s="89">
        <f t="shared" si="9"/>
        <v>20260328</v>
      </c>
      <c r="C381" s="22" t="s">
        <v>37</v>
      </c>
      <c r="D381" s="24" t="s">
        <v>153</v>
      </c>
      <c r="E381" s="28" t="s">
        <v>461</v>
      </c>
      <c r="F381" s="1" t="s">
        <v>9</v>
      </c>
      <c r="G381" s="27">
        <v>1</v>
      </c>
      <c r="H381" s="16">
        <v>1884000</v>
      </c>
      <c r="I381" s="27">
        <f>Table2[[#This Row],[Քանակ]]*Table2[[#This Row],[ Միավորի գին]]</f>
        <v>1884000</v>
      </c>
      <c r="J381" s="1" t="s">
        <v>330</v>
      </c>
      <c r="K381" s="56"/>
    </row>
    <row r="382" spans="2:11" ht="50.25" thickBot="1" x14ac:dyDescent="0.3">
      <c r="B382" s="89">
        <f t="shared" si="9"/>
        <v>20260329</v>
      </c>
      <c r="C382" s="22" t="s">
        <v>37</v>
      </c>
      <c r="D382" s="24" t="s">
        <v>153</v>
      </c>
      <c r="E382" s="28" t="s">
        <v>461</v>
      </c>
      <c r="F382" s="1" t="s">
        <v>9</v>
      </c>
      <c r="G382" s="27">
        <v>1</v>
      </c>
      <c r="H382" s="16">
        <v>1884000</v>
      </c>
      <c r="I382" s="27">
        <f>Table2[[#This Row],[Քանակ]]*Table2[[#This Row],[ Միավորի գին]]</f>
        <v>1884000</v>
      </c>
      <c r="J382" s="1" t="s">
        <v>330</v>
      </c>
      <c r="K382" s="56"/>
    </row>
    <row r="383" spans="2:11" ht="50.25" thickBot="1" x14ac:dyDescent="0.3">
      <c r="B383" s="89">
        <f t="shared" si="9"/>
        <v>20260330</v>
      </c>
      <c r="C383" s="22" t="s">
        <v>37</v>
      </c>
      <c r="D383" s="24" t="s">
        <v>153</v>
      </c>
      <c r="E383" s="28" t="s">
        <v>461</v>
      </c>
      <c r="F383" s="1" t="s">
        <v>9</v>
      </c>
      <c r="G383" s="27">
        <v>1</v>
      </c>
      <c r="H383" s="16">
        <v>1884000</v>
      </c>
      <c r="I383" s="27">
        <f>Table2[[#This Row],[Քանակ]]*Table2[[#This Row],[ Միավորի գին]]</f>
        <v>1884000</v>
      </c>
      <c r="J383" s="1" t="s">
        <v>330</v>
      </c>
      <c r="K383" s="56"/>
    </row>
    <row r="384" spans="2:11" ht="50.25" thickBot="1" x14ac:dyDescent="0.3">
      <c r="B384" s="89">
        <f t="shared" si="9"/>
        <v>20260331</v>
      </c>
      <c r="C384" s="22" t="s">
        <v>37</v>
      </c>
      <c r="D384" s="24" t="s">
        <v>153</v>
      </c>
      <c r="E384" s="28" t="s">
        <v>461</v>
      </c>
      <c r="F384" s="1" t="s">
        <v>9</v>
      </c>
      <c r="G384" s="27">
        <v>1</v>
      </c>
      <c r="H384" s="16">
        <v>1620000</v>
      </c>
      <c r="I384" s="27">
        <f>Table2[[#This Row],[Քանակ]]*Table2[[#This Row],[ Միավորի գին]]</f>
        <v>1620000</v>
      </c>
      <c r="J384" s="1" t="s">
        <v>330</v>
      </c>
      <c r="K384" s="56"/>
    </row>
    <row r="385" spans="2:11" ht="50.25" thickBot="1" x14ac:dyDescent="0.3">
      <c r="B385" s="89">
        <f t="shared" si="9"/>
        <v>20260332</v>
      </c>
      <c r="C385" s="22" t="s">
        <v>37</v>
      </c>
      <c r="D385" s="24" t="s">
        <v>153</v>
      </c>
      <c r="E385" s="28" t="s">
        <v>461</v>
      </c>
      <c r="F385" s="1" t="s">
        <v>9</v>
      </c>
      <c r="G385" s="27">
        <v>1</v>
      </c>
      <c r="H385" s="16">
        <v>1620000</v>
      </c>
      <c r="I385" s="27">
        <f>Table2[[#This Row],[Քանակ]]*Table2[[#This Row],[ Միավորի գին]]</f>
        <v>1620000</v>
      </c>
      <c r="J385" s="1" t="s">
        <v>330</v>
      </c>
      <c r="K385" s="56"/>
    </row>
    <row r="386" spans="2:11" ht="50.25" thickBot="1" x14ac:dyDescent="0.3">
      <c r="B386" s="89">
        <f t="shared" si="9"/>
        <v>20260333</v>
      </c>
      <c r="C386" s="22" t="s">
        <v>37</v>
      </c>
      <c r="D386" s="24" t="s">
        <v>153</v>
      </c>
      <c r="E386" s="28" t="s">
        <v>461</v>
      </c>
      <c r="F386" s="1" t="s">
        <v>9</v>
      </c>
      <c r="G386" s="27">
        <v>1</v>
      </c>
      <c r="H386" s="16">
        <v>1620000</v>
      </c>
      <c r="I386" s="27">
        <f>Table2[[#This Row],[Քանակ]]*Table2[[#This Row],[ Միավորի գին]]</f>
        <v>1620000</v>
      </c>
      <c r="J386" s="1" t="s">
        <v>330</v>
      </c>
      <c r="K386" s="56"/>
    </row>
    <row r="387" spans="2:11" ht="50.25" thickBot="1" x14ac:dyDescent="0.3">
      <c r="B387" s="89">
        <f t="shared" si="9"/>
        <v>20260334</v>
      </c>
      <c r="C387" s="22" t="s">
        <v>37</v>
      </c>
      <c r="D387" s="24" t="s">
        <v>153</v>
      </c>
      <c r="E387" s="28" t="s">
        <v>461</v>
      </c>
      <c r="F387" s="1" t="s">
        <v>9</v>
      </c>
      <c r="G387" s="27">
        <v>1</v>
      </c>
      <c r="H387" s="16">
        <v>1620000</v>
      </c>
      <c r="I387" s="27">
        <f>Table2[[#This Row],[Քանակ]]*Table2[[#This Row],[ Միավորի գին]]</f>
        <v>1620000</v>
      </c>
      <c r="J387" s="1" t="s">
        <v>330</v>
      </c>
      <c r="K387" s="56"/>
    </row>
    <row r="388" spans="2:11" ht="50.25" thickBot="1" x14ac:dyDescent="0.3">
      <c r="B388" s="89">
        <f t="shared" si="9"/>
        <v>20260335</v>
      </c>
      <c r="C388" s="22" t="s">
        <v>37</v>
      </c>
      <c r="D388" s="24" t="s">
        <v>153</v>
      </c>
      <c r="E388" s="28" t="s">
        <v>461</v>
      </c>
      <c r="F388" s="1" t="s">
        <v>9</v>
      </c>
      <c r="G388" s="27">
        <v>1</v>
      </c>
      <c r="H388" s="16">
        <v>1620000</v>
      </c>
      <c r="I388" s="27">
        <f>Table2[[#This Row],[Քանակ]]*Table2[[#This Row],[ Միավորի գին]]</f>
        <v>1620000</v>
      </c>
      <c r="J388" s="1" t="s">
        <v>330</v>
      </c>
      <c r="K388" s="56"/>
    </row>
    <row r="389" spans="2:11" ht="50.25" thickBot="1" x14ac:dyDescent="0.3">
      <c r="B389" s="89">
        <f t="shared" ref="B389:B452" si="10">IF(J389&lt;&gt;"",VALUE(LEFT(B388,FIND("/",B388&amp;"/")-1))+1,LEFT(B388,FIND("/",B388&amp;"/")-1)&amp;"/"&amp;IF(ISNUMBER(SEARCH("/",B388)),VALUE(RIGHT(B388,LEN(B388)-FIND("/",B388)))+1,1))</f>
        <v>20260336</v>
      </c>
      <c r="C389" s="22" t="s">
        <v>37</v>
      </c>
      <c r="D389" s="24" t="s">
        <v>153</v>
      </c>
      <c r="E389" s="28" t="s">
        <v>461</v>
      </c>
      <c r="F389" s="1" t="s">
        <v>9</v>
      </c>
      <c r="G389" s="27">
        <v>1</v>
      </c>
      <c r="H389" s="16">
        <v>2400000</v>
      </c>
      <c r="I389" s="27">
        <f>Table2[[#This Row],[Քանակ]]*Table2[[#This Row],[ Միավորի գին]]</f>
        <v>2400000</v>
      </c>
      <c r="J389" s="1" t="s">
        <v>330</v>
      </c>
      <c r="K389" s="56"/>
    </row>
    <row r="390" spans="2:11" ht="50.25" thickBot="1" x14ac:dyDescent="0.3">
      <c r="B390" s="89">
        <f t="shared" si="10"/>
        <v>20260337</v>
      </c>
      <c r="C390" s="22" t="s">
        <v>37</v>
      </c>
      <c r="D390" s="24" t="s">
        <v>153</v>
      </c>
      <c r="E390" s="28" t="s">
        <v>461</v>
      </c>
      <c r="F390" s="1" t="s">
        <v>9</v>
      </c>
      <c r="G390" s="27">
        <v>1</v>
      </c>
      <c r="H390" s="16">
        <v>1620000</v>
      </c>
      <c r="I390" s="27">
        <f>Table2[[#This Row],[Քանակ]]*Table2[[#This Row],[ Միավորի գին]]</f>
        <v>1620000</v>
      </c>
      <c r="J390" s="1" t="s">
        <v>330</v>
      </c>
      <c r="K390" s="56"/>
    </row>
    <row r="391" spans="2:11" ht="50.25" thickBot="1" x14ac:dyDescent="0.3">
      <c r="B391" s="89">
        <f t="shared" si="10"/>
        <v>20260338</v>
      </c>
      <c r="C391" s="22" t="s">
        <v>37</v>
      </c>
      <c r="D391" s="24" t="s">
        <v>153</v>
      </c>
      <c r="E391" s="28" t="s">
        <v>461</v>
      </c>
      <c r="F391" s="1" t="s">
        <v>9</v>
      </c>
      <c r="G391" s="27">
        <v>1</v>
      </c>
      <c r="H391" s="16">
        <v>1800000</v>
      </c>
      <c r="I391" s="27">
        <f>Table2[[#This Row],[Քանակ]]*Table2[[#This Row],[ Միավորի գին]]</f>
        <v>1800000</v>
      </c>
      <c r="J391" s="1" t="s">
        <v>330</v>
      </c>
      <c r="K391" s="56"/>
    </row>
    <row r="392" spans="2:11" ht="50.25" thickBot="1" x14ac:dyDescent="0.3">
      <c r="B392" s="89">
        <f t="shared" si="10"/>
        <v>20260339</v>
      </c>
      <c r="C392" s="22" t="s">
        <v>37</v>
      </c>
      <c r="D392" s="24" t="s">
        <v>153</v>
      </c>
      <c r="E392" s="28" t="s">
        <v>461</v>
      </c>
      <c r="F392" s="1" t="s">
        <v>9</v>
      </c>
      <c r="G392" s="27">
        <v>1</v>
      </c>
      <c r="H392" s="16">
        <v>3060000</v>
      </c>
      <c r="I392" s="27">
        <f>Table2[[#This Row],[Քանակ]]*Table2[[#This Row],[ Միավորի գին]]</f>
        <v>3060000</v>
      </c>
      <c r="J392" s="1" t="s">
        <v>330</v>
      </c>
      <c r="K392" s="56"/>
    </row>
    <row r="393" spans="2:11" ht="50.25" thickBot="1" x14ac:dyDescent="0.3">
      <c r="B393" s="89">
        <f t="shared" si="10"/>
        <v>20260340</v>
      </c>
      <c r="C393" s="22" t="s">
        <v>37</v>
      </c>
      <c r="D393" s="24" t="s">
        <v>153</v>
      </c>
      <c r="E393" s="28" t="s">
        <v>461</v>
      </c>
      <c r="F393" s="1" t="s">
        <v>9</v>
      </c>
      <c r="G393" s="27">
        <v>1</v>
      </c>
      <c r="H393" s="16">
        <v>1884000</v>
      </c>
      <c r="I393" s="27">
        <f>Table2[[#This Row],[Քանակ]]*Table2[[#This Row],[ Միավորի գին]]</f>
        <v>1884000</v>
      </c>
      <c r="J393" s="1" t="s">
        <v>330</v>
      </c>
      <c r="K393" s="56"/>
    </row>
    <row r="394" spans="2:11" ht="50.25" thickBot="1" x14ac:dyDescent="0.3">
      <c r="B394" s="89">
        <f t="shared" si="10"/>
        <v>20260341</v>
      </c>
      <c r="C394" s="22" t="s">
        <v>37</v>
      </c>
      <c r="D394" s="24" t="s">
        <v>153</v>
      </c>
      <c r="E394" s="28" t="s">
        <v>461</v>
      </c>
      <c r="F394" s="1" t="s">
        <v>9</v>
      </c>
      <c r="G394" s="27">
        <v>1</v>
      </c>
      <c r="H394" s="16">
        <v>1884000</v>
      </c>
      <c r="I394" s="27">
        <f>Table2[[#This Row],[Քանակ]]*Table2[[#This Row],[ Միավորի գին]]</f>
        <v>1884000</v>
      </c>
      <c r="J394" s="1" t="s">
        <v>330</v>
      </c>
      <c r="K394" s="56"/>
    </row>
    <row r="395" spans="2:11" ht="50.25" thickBot="1" x14ac:dyDescent="0.3">
      <c r="B395" s="89">
        <f t="shared" si="10"/>
        <v>20260342</v>
      </c>
      <c r="C395" s="22" t="s">
        <v>37</v>
      </c>
      <c r="D395" s="24" t="s">
        <v>153</v>
      </c>
      <c r="E395" s="28" t="s">
        <v>461</v>
      </c>
      <c r="F395" s="1" t="s">
        <v>9</v>
      </c>
      <c r="G395" s="27">
        <v>1</v>
      </c>
      <c r="H395" s="16">
        <v>1884000</v>
      </c>
      <c r="I395" s="27">
        <f>Table2[[#This Row],[Քանակ]]*Table2[[#This Row],[ Միավորի գին]]</f>
        <v>1884000</v>
      </c>
      <c r="J395" s="1" t="s">
        <v>330</v>
      </c>
      <c r="K395" s="56"/>
    </row>
    <row r="396" spans="2:11" ht="50.25" thickBot="1" x14ac:dyDescent="0.3">
      <c r="B396" s="89">
        <f t="shared" si="10"/>
        <v>20260343</v>
      </c>
      <c r="C396" s="22" t="s">
        <v>37</v>
      </c>
      <c r="D396" s="24" t="s">
        <v>153</v>
      </c>
      <c r="E396" s="28" t="s">
        <v>461</v>
      </c>
      <c r="F396" s="1" t="s">
        <v>9</v>
      </c>
      <c r="G396" s="27">
        <v>1</v>
      </c>
      <c r="H396" s="16">
        <v>1884000</v>
      </c>
      <c r="I396" s="27">
        <f>Table2[[#This Row],[Քանակ]]*Table2[[#This Row],[ Միավորի գին]]</f>
        <v>1884000</v>
      </c>
      <c r="J396" s="1" t="s">
        <v>330</v>
      </c>
      <c r="K396" s="56"/>
    </row>
    <row r="397" spans="2:11" ht="50.25" thickBot="1" x14ac:dyDescent="0.3">
      <c r="B397" s="89">
        <f t="shared" si="10"/>
        <v>20260344</v>
      </c>
      <c r="C397" s="22" t="s">
        <v>37</v>
      </c>
      <c r="D397" s="24" t="s">
        <v>153</v>
      </c>
      <c r="E397" s="28" t="s">
        <v>461</v>
      </c>
      <c r="F397" s="1" t="s">
        <v>9</v>
      </c>
      <c r="G397" s="27">
        <v>1</v>
      </c>
      <c r="H397" s="16">
        <v>3360000</v>
      </c>
      <c r="I397" s="27">
        <f>Table2[[#This Row],[Քանակ]]*Table2[[#This Row],[ Միավորի գին]]</f>
        <v>3360000</v>
      </c>
      <c r="J397" s="1" t="s">
        <v>330</v>
      </c>
      <c r="K397" s="56"/>
    </row>
    <row r="398" spans="2:11" ht="50.25" thickBot="1" x14ac:dyDescent="0.3">
      <c r="B398" s="89">
        <f t="shared" si="10"/>
        <v>20260345</v>
      </c>
      <c r="C398" s="22" t="s">
        <v>37</v>
      </c>
      <c r="D398" s="24" t="s">
        <v>153</v>
      </c>
      <c r="E398" s="28" t="s">
        <v>461</v>
      </c>
      <c r="F398" s="1" t="s">
        <v>9</v>
      </c>
      <c r="G398" s="27">
        <v>1</v>
      </c>
      <c r="H398" s="16">
        <v>2232000</v>
      </c>
      <c r="I398" s="27">
        <f>Table2[[#This Row],[Քանակ]]*Table2[[#This Row],[ Միավորի գին]]</f>
        <v>2232000</v>
      </c>
      <c r="J398" s="1" t="s">
        <v>330</v>
      </c>
      <c r="K398" s="56"/>
    </row>
    <row r="399" spans="2:11" ht="50.25" thickBot="1" x14ac:dyDescent="0.3">
      <c r="B399" s="89">
        <f t="shared" si="10"/>
        <v>20260346</v>
      </c>
      <c r="C399" s="22" t="s">
        <v>37</v>
      </c>
      <c r="D399" s="24" t="s">
        <v>153</v>
      </c>
      <c r="E399" s="28" t="s">
        <v>461</v>
      </c>
      <c r="F399" s="1" t="s">
        <v>9</v>
      </c>
      <c r="G399" s="27">
        <v>1</v>
      </c>
      <c r="H399" s="16">
        <v>2232000</v>
      </c>
      <c r="I399" s="27">
        <f>Table2[[#This Row],[Քանակ]]*Table2[[#This Row],[ Միավորի գին]]</f>
        <v>2232000</v>
      </c>
      <c r="J399" s="1" t="s">
        <v>330</v>
      </c>
      <c r="K399" s="56"/>
    </row>
    <row r="400" spans="2:11" ht="50.25" thickBot="1" x14ac:dyDescent="0.3">
      <c r="B400" s="89">
        <f t="shared" si="10"/>
        <v>20260347</v>
      </c>
      <c r="C400" s="22" t="s">
        <v>37</v>
      </c>
      <c r="D400" s="24" t="s">
        <v>153</v>
      </c>
      <c r="E400" s="28" t="s">
        <v>461</v>
      </c>
      <c r="F400" s="1" t="s">
        <v>9</v>
      </c>
      <c r="G400" s="27">
        <v>1</v>
      </c>
      <c r="H400" s="16">
        <v>2232000</v>
      </c>
      <c r="I400" s="27">
        <f>Table2[[#This Row],[Քանակ]]*Table2[[#This Row],[ Միավորի գին]]</f>
        <v>2232000</v>
      </c>
      <c r="J400" s="1" t="s">
        <v>330</v>
      </c>
      <c r="K400" s="56"/>
    </row>
    <row r="401" spans="2:11" ht="50.25" thickBot="1" x14ac:dyDescent="0.3">
      <c r="B401" s="89">
        <f t="shared" si="10"/>
        <v>20260348</v>
      </c>
      <c r="C401" s="22" t="s">
        <v>37</v>
      </c>
      <c r="D401" s="24" t="s">
        <v>153</v>
      </c>
      <c r="E401" s="28" t="s">
        <v>461</v>
      </c>
      <c r="F401" s="1" t="s">
        <v>9</v>
      </c>
      <c r="G401" s="27">
        <v>1</v>
      </c>
      <c r="H401" s="16">
        <v>2232000</v>
      </c>
      <c r="I401" s="27">
        <f>Table2[[#This Row],[Քանակ]]*Table2[[#This Row],[ Միավորի գին]]</f>
        <v>2232000</v>
      </c>
      <c r="J401" s="1" t="s">
        <v>330</v>
      </c>
      <c r="K401" s="56"/>
    </row>
    <row r="402" spans="2:11" ht="50.25" thickBot="1" x14ac:dyDescent="0.3">
      <c r="B402" s="89">
        <f t="shared" si="10"/>
        <v>20260349</v>
      </c>
      <c r="C402" s="22" t="s">
        <v>37</v>
      </c>
      <c r="D402" s="24" t="s">
        <v>153</v>
      </c>
      <c r="E402" s="28" t="s">
        <v>461</v>
      </c>
      <c r="F402" s="1" t="s">
        <v>9</v>
      </c>
      <c r="G402" s="27">
        <v>1</v>
      </c>
      <c r="H402" s="16">
        <v>1531799.9999999998</v>
      </c>
      <c r="I402" s="27">
        <f>Table2[[#This Row],[Քանակ]]*Table2[[#This Row],[ Միավորի գին]]</f>
        <v>1531799.9999999998</v>
      </c>
      <c r="J402" s="1" t="s">
        <v>330</v>
      </c>
      <c r="K402" s="56"/>
    </row>
    <row r="403" spans="2:11" ht="50.25" thickBot="1" x14ac:dyDescent="0.3">
      <c r="B403" s="89">
        <f t="shared" si="10"/>
        <v>20260350</v>
      </c>
      <c r="C403" s="22" t="s">
        <v>37</v>
      </c>
      <c r="D403" s="24" t="s">
        <v>153</v>
      </c>
      <c r="E403" s="28" t="s">
        <v>461</v>
      </c>
      <c r="F403" s="1" t="s">
        <v>9</v>
      </c>
      <c r="G403" s="27">
        <v>1</v>
      </c>
      <c r="H403" s="16">
        <v>1740000</v>
      </c>
      <c r="I403" s="27">
        <f>Table2[[#This Row],[Քանակ]]*Table2[[#This Row],[ Միավորի գին]]</f>
        <v>1740000</v>
      </c>
      <c r="J403" s="1" t="s">
        <v>330</v>
      </c>
      <c r="K403" s="56"/>
    </row>
    <row r="404" spans="2:11" ht="50.25" thickBot="1" x14ac:dyDescent="0.3">
      <c r="B404" s="89">
        <f t="shared" si="10"/>
        <v>20260351</v>
      </c>
      <c r="C404" s="22" t="s">
        <v>37</v>
      </c>
      <c r="D404" s="24" t="s">
        <v>153</v>
      </c>
      <c r="E404" s="28" t="s">
        <v>461</v>
      </c>
      <c r="F404" s="1" t="s">
        <v>9</v>
      </c>
      <c r="G404" s="27">
        <v>1</v>
      </c>
      <c r="H404" s="16">
        <v>1131599.9999999998</v>
      </c>
      <c r="I404" s="27">
        <f>Table2[[#This Row],[Քանակ]]*Table2[[#This Row],[ Միավորի գին]]</f>
        <v>1131599.9999999998</v>
      </c>
      <c r="J404" s="1" t="s">
        <v>330</v>
      </c>
      <c r="K404" s="56"/>
    </row>
    <row r="405" spans="2:11" ht="50.25" thickBot="1" x14ac:dyDescent="0.3">
      <c r="B405" s="89">
        <f t="shared" si="10"/>
        <v>20260352</v>
      </c>
      <c r="C405" s="22" t="s">
        <v>37</v>
      </c>
      <c r="D405" s="24" t="s">
        <v>153</v>
      </c>
      <c r="E405" s="28" t="s">
        <v>461</v>
      </c>
      <c r="F405" s="1" t="s">
        <v>9</v>
      </c>
      <c r="G405" s="27">
        <v>1</v>
      </c>
      <c r="H405" s="16">
        <v>2400000</v>
      </c>
      <c r="I405" s="27">
        <f>Table2[[#This Row],[Քանակ]]*Table2[[#This Row],[ Միավորի գին]]</f>
        <v>2400000</v>
      </c>
      <c r="J405" s="1" t="s">
        <v>330</v>
      </c>
      <c r="K405" s="56"/>
    </row>
    <row r="406" spans="2:11" ht="50.25" thickBot="1" x14ac:dyDescent="0.3">
      <c r="B406" s="89">
        <f t="shared" si="10"/>
        <v>20260353</v>
      </c>
      <c r="C406" s="22" t="s">
        <v>37</v>
      </c>
      <c r="D406" s="24" t="s">
        <v>153</v>
      </c>
      <c r="E406" s="28" t="s">
        <v>461</v>
      </c>
      <c r="F406" s="1" t="s">
        <v>9</v>
      </c>
      <c r="G406" s="27">
        <v>1</v>
      </c>
      <c r="H406" s="16">
        <v>2400000</v>
      </c>
      <c r="I406" s="27">
        <f>Table2[[#This Row],[Քանակ]]*Table2[[#This Row],[ Միավորի գին]]</f>
        <v>2400000</v>
      </c>
      <c r="J406" s="1" t="s">
        <v>330</v>
      </c>
      <c r="K406" s="56"/>
    </row>
    <row r="407" spans="2:11" ht="50.25" thickBot="1" x14ac:dyDescent="0.3">
      <c r="B407" s="89">
        <f t="shared" si="10"/>
        <v>20260354</v>
      </c>
      <c r="C407" s="22" t="s">
        <v>37</v>
      </c>
      <c r="D407" s="24" t="s">
        <v>153</v>
      </c>
      <c r="E407" s="28" t="s">
        <v>461</v>
      </c>
      <c r="F407" s="1" t="s">
        <v>9</v>
      </c>
      <c r="G407" s="27">
        <v>1</v>
      </c>
      <c r="H407" s="16">
        <v>2400000</v>
      </c>
      <c r="I407" s="27">
        <f>Table2[[#This Row],[Քանակ]]*Table2[[#This Row],[ Միավորի գին]]</f>
        <v>2400000</v>
      </c>
      <c r="J407" s="1" t="s">
        <v>330</v>
      </c>
      <c r="K407" s="56"/>
    </row>
    <row r="408" spans="2:11" ht="50.25" thickBot="1" x14ac:dyDescent="0.3">
      <c r="B408" s="89">
        <f t="shared" si="10"/>
        <v>20260355</v>
      </c>
      <c r="C408" s="22" t="s">
        <v>37</v>
      </c>
      <c r="D408" s="24" t="s">
        <v>153</v>
      </c>
      <c r="E408" s="28" t="s">
        <v>461</v>
      </c>
      <c r="F408" s="1" t="s">
        <v>9</v>
      </c>
      <c r="G408" s="27">
        <v>1</v>
      </c>
      <c r="H408" s="16">
        <v>2400000</v>
      </c>
      <c r="I408" s="27">
        <f>Table2[[#This Row],[Քանակ]]*Table2[[#This Row],[ Միավորի գին]]</f>
        <v>2400000</v>
      </c>
      <c r="J408" s="1" t="s">
        <v>330</v>
      </c>
      <c r="K408" s="56"/>
    </row>
    <row r="409" spans="2:11" ht="50.25" thickBot="1" x14ac:dyDescent="0.3">
      <c r="B409" s="89">
        <f t="shared" si="10"/>
        <v>20260356</v>
      </c>
      <c r="C409" s="22" t="s">
        <v>37</v>
      </c>
      <c r="D409" s="24" t="s">
        <v>153</v>
      </c>
      <c r="E409" s="28" t="s">
        <v>461</v>
      </c>
      <c r="F409" s="1" t="s">
        <v>9</v>
      </c>
      <c r="G409" s="27">
        <v>1</v>
      </c>
      <c r="H409" s="16">
        <v>1440000</v>
      </c>
      <c r="I409" s="27">
        <f>Table2[[#This Row],[Քանակ]]*Table2[[#This Row],[ Միավորի գին]]</f>
        <v>1440000</v>
      </c>
      <c r="J409" s="1" t="s">
        <v>330</v>
      </c>
      <c r="K409" s="56"/>
    </row>
    <row r="410" spans="2:11" ht="50.25" thickBot="1" x14ac:dyDescent="0.3">
      <c r="B410" s="89">
        <f t="shared" si="10"/>
        <v>20260357</v>
      </c>
      <c r="C410" s="22" t="s">
        <v>37</v>
      </c>
      <c r="D410" s="24" t="s">
        <v>153</v>
      </c>
      <c r="E410" s="28" t="s">
        <v>461</v>
      </c>
      <c r="F410" s="1" t="s">
        <v>9</v>
      </c>
      <c r="G410" s="27">
        <v>1</v>
      </c>
      <c r="H410" s="16">
        <v>1440000</v>
      </c>
      <c r="I410" s="27">
        <f>Table2[[#This Row],[Քանակ]]*Table2[[#This Row],[ Միավորի գին]]</f>
        <v>1440000</v>
      </c>
      <c r="J410" s="1" t="s">
        <v>330</v>
      </c>
      <c r="K410" s="56"/>
    </row>
    <row r="411" spans="2:11" ht="50.25" thickBot="1" x14ac:dyDescent="0.3">
      <c r="B411" s="89">
        <f t="shared" si="10"/>
        <v>20260358</v>
      </c>
      <c r="C411" s="22" t="s">
        <v>37</v>
      </c>
      <c r="D411" s="24" t="s">
        <v>153</v>
      </c>
      <c r="E411" s="28" t="s">
        <v>461</v>
      </c>
      <c r="F411" s="1" t="s">
        <v>9</v>
      </c>
      <c r="G411" s="27">
        <v>1</v>
      </c>
      <c r="H411" s="16">
        <v>1440000</v>
      </c>
      <c r="I411" s="27">
        <f>Table2[[#This Row],[Քանակ]]*Table2[[#This Row],[ Միավորի գին]]</f>
        <v>1440000</v>
      </c>
      <c r="J411" s="1" t="s">
        <v>330</v>
      </c>
      <c r="K411" s="56"/>
    </row>
    <row r="412" spans="2:11" ht="50.25" thickBot="1" x14ac:dyDescent="0.3">
      <c r="B412" s="89">
        <f t="shared" si="10"/>
        <v>20260359</v>
      </c>
      <c r="C412" s="22" t="s">
        <v>37</v>
      </c>
      <c r="D412" s="24" t="s">
        <v>153</v>
      </c>
      <c r="E412" s="28" t="s">
        <v>461</v>
      </c>
      <c r="F412" s="1" t="s">
        <v>9</v>
      </c>
      <c r="G412" s="27">
        <v>1</v>
      </c>
      <c r="H412" s="16">
        <v>1680000</v>
      </c>
      <c r="I412" s="27">
        <f>Table2[[#This Row],[Քանակ]]*Table2[[#This Row],[ Միավորի գին]]</f>
        <v>1680000</v>
      </c>
      <c r="J412" s="1" t="s">
        <v>330</v>
      </c>
      <c r="K412" s="56"/>
    </row>
    <row r="413" spans="2:11" ht="50.25" thickBot="1" x14ac:dyDescent="0.3">
      <c r="B413" s="89">
        <f t="shared" si="10"/>
        <v>20260360</v>
      </c>
      <c r="C413" s="22" t="s">
        <v>37</v>
      </c>
      <c r="D413" s="24" t="s">
        <v>153</v>
      </c>
      <c r="E413" s="28" t="s">
        <v>461</v>
      </c>
      <c r="F413" s="1" t="s">
        <v>9</v>
      </c>
      <c r="G413" s="27">
        <v>1</v>
      </c>
      <c r="H413" s="16">
        <v>2592000</v>
      </c>
      <c r="I413" s="27">
        <f>Table2[[#This Row],[Քանակ]]*Table2[[#This Row],[ Միավորի գին]]</f>
        <v>2592000</v>
      </c>
      <c r="J413" s="1" t="s">
        <v>330</v>
      </c>
      <c r="K413" s="56"/>
    </row>
    <row r="414" spans="2:11" ht="50.25" thickBot="1" x14ac:dyDescent="0.3">
      <c r="B414" s="89">
        <f t="shared" si="10"/>
        <v>20260361</v>
      </c>
      <c r="C414" s="22" t="s">
        <v>37</v>
      </c>
      <c r="D414" s="24" t="s">
        <v>153</v>
      </c>
      <c r="E414" s="28" t="s">
        <v>461</v>
      </c>
      <c r="F414" s="1" t="s">
        <v>9</v>
      </c>
      <c r="G414" s="27">
        <v>1</v>
      </c>
      <c r="H414" s="16">
        <v>1980000</v>
      </c>
      <c r="I414" s="27">
        <f>Table2[[#This Row],[Քանակ]]*Table2[[#This Row],[ Միավորի գին]]</f>
        <v>1980000</v>
      </c>
      <c r="J414" s="1" t="s">
        <v>330</v>
      </c>
      <c r="K414" s="56"/>
    </row>
    <row r="415" spans="2:11" ht="50.25" thickBot="1" x14ac:dyDescent="0.3">
      <c r="B415" s="89">
        <f t="shared" si="10"/>
        <v>20260362</v>
      </c>
      <c r="C415" s="22" t="s">
        <v>37</v>
      </c>
      <c r="D415" s="24" t="s">
        <v>153</v>
      </c>
      <c r="E415" s="28" t="s">
        <v>461</v>
      </c>
      <c r="F415" s="1" t="s">
        <v>69</v>
      </c>
      <c r="G415" s="27">
        <v>12</v>
      </c>
      <c r="H415" s="16">
        <v>215000</v>
      </c>
      <c r="I415" s="27">
        <f>Table2[[#This Row],[Քանակ]]*Table2[[#This Row],[ Միավորի գին]]</f>
        <v>2580000</v>
      </c>
      <c r="J415" s="1" t="s">
        <v>330</v>
      </c>
      <c r="K415" s="56"/>
    </row>
    <row r="416" spans="2:11" ht="33.75" thickBot="1" x14ac:dyDescent="0.3">
      <c r="B416" s="89">
        <f t="shared" si="10"/>
        <v>20260363</v>
      </c>
      <c r="C416" s="22" t="s">
        <v>18</v>
      </c>
      <c r="D416" s="24" t="s">
        <v>282</v>
      </c>
      <c r="E416" s="28" t="s">
        <v>205</v>
      </c>
      <c r="F416" s="1" t="s">
        <v>24</v>
      </c>
      <c r="G416" s="27">
        <v>21</v>
      </c>
      <c r="H416" s="16">
        <v>11500</v>
      </c>
      <c r="I416" s="27">
        <f>Table2[[#This Row],[Քանակ]]*Table2[[#This Row],[ Միավորի գին]]</f>
        <v>241500</v>
      </c>
      <c r="J416" s="1" t="s">
        <v>330</v>
      </c>
      <c r="K416" s="56"/>
    </row>
    <row r="417" spans="2:11" ht="33.75" thickBot="1" x14ac:dyDescent="0.3">
      <c r="B417" s="89">
        <f t="shared" si="10"/>
        <v>20260364</v>
      </c>
      <c r="C417" s="22" t="s">
        <v>18</v>
      </c>
      <c r="D417" s="24" t="s">
        <v>282</v>
      </c>
      <c r="E417" s="28" t="s">
        <v>205</v>
      </c>
      <c r="F417" s="1" t="s">
        <v>11</v>
      </c>
      <c r="G417" s="27">
        <v>7</v>
      </c>
      <c r="H417" s="16">
        <v>11000</v>
      </c>
      <c r="I417" s="27">
        <f>Table2[[#This Row],[Քանակ]]*Table2[[#This Row],[ Միավորի գին]]</f>
        <v>77000</v>
      </c>
      <c r="J417" s="1" t="s">
        <v>330</v>
      </c>
      <c r="K417" s="56"/>
    </row>
    <row r="418" spans="2:11" ht="33.75" thickBot="1" x14ac:dyDescent="0.3">
      <c r="B418" s="89">
        <f t="shared" si="10"/>
        <v>20260365</v>
      </c>
      <c r="C418" s="22" t="s">
        <v>18</v>
      </c>
      <c r="D418" s="24" t="s">
        <v>282</v>
      </c>
      <c r="E418" s="28" t="s">
        <v>205</v>
      </c>
      <c r="F418" s="1" t="s">
        <v>24</v>
      </c>
      <c r="G418" s="27">
        <v>24</v>
      </c>
      <c r="H418" s="16">
        <v>14400</v>
      </c>
      <c r="I418" s="27">
        <f>Table2[[#This Row],[Քանակ]]*Table2[[#This Row],[ Միավորի գին]]</f>
        <v>345600</v>
      </c>
      <c r="J418" s="1" t="s">
        <v>330</v>
      </c>
      <c r="K418" s="56"/>
    </row>
    <row r="419" spans="2:11" ht="33.75" thickBot="1" x14ac:dyDescent="0.3">
      <c r="B419" s="89">
        <f t="shared" si="10"/>
        <v>20260366</v>
      </c>
      <c r="C419" s="22" t="s">
        <v>18</v>
      </c>
      <c r="D419" s="24" t="s">
        <v>282</v>
      </c>
      <c r="E419" s="28" t="s">
        <v>205</v>
      </c>
      <c r="F419" s="1" t="s">
        <v>24</v>
      </c>
      <c r="G419" s="27">
        <v>10</v>
      </c>
      <c r="H419" s="16">
        <v>30000</v>
      </c>
      <c r="I419" s="27">
        <f>Table2[[#This Row],[Քանակ]]*Table2[[#This Row],[ Միավորի գին]]</f>
        <v>300000</v>
      </c>
      <c r="J419" s="1" t="s">
        <v>330</v>
      </c>
      <c r="K419" s="56"/>
    </row>
    <row r="420" spans="2:11" ht="33.75" thickBot="1" x14ac:dyDescent="0.3">
      <c r="B420" s="89">
        <f t="shared" si="10"/>
        <v>20260367</v>
      </c>
      <c r="C420" s="22" t="s">
        <v>18</v>
      </c>
      <c r="D420" s="24" t="s">
        <v>282</v>
      </c>
      <c r="E420" s="28" t="s">
        <v>205</v>
      </c>
      <c r="F420" s="1" t="s">
        <v>24</v>
      </c>
      <c r="G420" s="27">
        <v>1</v>
      </c>
      <c r="H420" s="16">
        <v>18000</v>
      </c>
      <c r="I420" s="27">
        <f>Table2[[#This Row],[Քանակ]]*Table2[[#This Row],[ Միավորի գին]]</f>
        <v>18000</v>
      </c>
      <c r="J420" s="1" t="s">
        <v>330</v>
      </c>
      <c r="K420" s="56"/>
    </row>
    <row r="421" spans="2:11" ht="33.75" thickBot="1" x14ac:dyDescent="0.3">
      <c r="B421" s="89">
        <f t="shared" si="10"/>
        <v>20260368</v>
      </c>
      <c r="C421" s="22" t="s">
        <v>18</v>
      </c>
      <c r="D421" s="24" t="s">
        <v>282</v>
      </c>
      <c r="E421" s="28" t="s">
        <v>205</v>
      </c>
      <c r="F421" s="1" t="s">
        <v>65</v>
      </c>
      <c r="G421" s="27">
        <v>6</v>
      </c>
      <c r="H421" s="16">
        <v>13200</v>
      </c>
      <c r="I421" s="27">
        <f>Table2[[#This Row],[Քանակ]]*Table2[[#This Row],[ Միավորի գին]]</f>
        <v>79200</v>
      </c>
      <c r="J421" s="1" t="s">
        <v>330</v>
      </c>
      <c r="K421" s="56"/>
    </row>
    <row r="422" spans="2:11" ht="33.75" thickBot="1" x14ac:dyDescent="0.3">
      <c r="B422" s="89">
        <f t="shared" si="10"/>
        <v>20260369</v>
      </c>
      <c r="C422" s="22" t="s">
        <v>18</v>
      </c>
      <c r="D422" s="24" t="s">
        <v>282</v>
      </c>
      <c r="E422" s="28" t="s">
        <v>205</v>
      </c>
      <c r="F422" s="1" t="s">
        <v>65</v>
      </c>
      <c r="G422" s="27">
        <v>12</v>
      </c>
      <c r="H422" s="16">
        <v>6000</v>
      </c>
      <c r="I422" s="27">
        <f>Table2[[#This Row],[Քանակ]]*Table2[[#This Row],[ Միավորի գին]]</f>
        <v>72000</v>
      </c>
      <c r="J422" s="1" t="s">
        <v>330</v>
      </c>
      <c r="K422" s="56"/>
    </row>
    <row r="423" spans="2:11" ht="33.75" thickBot="1" x14ac:dyDescent="0.3">
      <c r="B423" s="89">
        <f t="shared" si="10"/>
        <v>20260370</v>
      </c>
      <c r="C423" s="22" t="s">
        <v>18</v>
      </c>
      <c r="D423" s="24" t="s">
        <v>282</v>
      </c>
      <c r="E423" s="28" t="s">
        <v>205</v>
      </c>
      <c r="F423" s="1" t="s">
        <v>65</v>
      </c>
      <c r="G423" s="27">
        <v>15</v>
      </c>
      <c r="H423" s="16">
        <v>6000</v>
      </c>
      <c r="I423" s="27">
        <f>Table2[[#This Row],[Քանակ]]*Table2[[#This Row],[ Միավորի գին]]</f>
        <v>90000</v>
      </c>
      <c r="J423" s="1" t="s">
        <v>330</v>
      </c>
      <c r="K423" s="56"/>
    </row>
    <row r="424" spans="2:11" ht="33.75" thickBot="1" x14ac:dyDescent="0.3">
      <c r="B424" s="89">
        <f t="shared" si="10"/>
        <v>20260371</v>
      </c>
      <c r="C424" s="22" t="s">
        <v>18</v>
      </c>
      <c r="D424" s="24" t="s">
        <v>282</v>
      </c>
      <c r="E424" s="28" t="s">
        <v>205</v>
      </c>
      <c r="F424" s="1" t="s">
        <v>11</v>
      </c>
      <c r="G424" s="27">
        <v>6</v>
      </c>
      <c r="H424" s="16">
        <v>2700</v>
      </c>
      <c r="I424" s="27">
        <f>Table2[[#This Row],[Քանակ]]*Table2[[#This Row],[ Միավորի գին]]</f>
        <v>16200</v>
      </c>
      <c r="J424" s="1" t="s">
        <v>330</v>
      </c>
      <c r="K424" s="56"/>
    </row>
    <row r="425" spans="2:11" ht="33.75" thickBot="1" x14ac:dyDescent="0.3">
      <c r="B425" s="89">
        <f t="shared" si="10"/>
        <v>20260372</v>
      </c>
      <c r="C425" s="22" t="s">
        <v>18</v>
      </c>
      <c r="D425" s="24" t="s">
        <v>282</v>
      </c>
      <c r="E425" s="28" t="s">
        <v>205</v>
      </c>
      <c r="F425" s="1" t="s">
        <v>65</v>
      </c>
      <c r="G425" s="27">
        <v>19</v>
      </c>
      <c r="H425" s="16">
        <v>13000</v>
      </c>
      <c r="I425" s="27">
        <f>Table2[[#This Row],[Քանակ]]*Table2[[#This Row],[ Միավորի գին]]</f>
        <v>247000</v>
      </c>
      <c r="J425" s="1" t="s">
        <v>330</v>
      </c>
      <c r="K425" s="56"/>
    </row>
    <row r="426" spans="2:11" ht="33.75" thickBot="1" x14ac:dyDescent="0.3">
      <c r="B426" s="89">
        <f t="shared" si="10"/>
        <v>20260373</v>
      </c>
      <c r="C426" s="22" t="s">
        <v>18</v>
      </c>
      <c r="D426" s="24" t="s">
        <v>282</v>
      </c>
      <c r="E426" s="28" t="s">
        <v>205</v>
      </c>
      <c r="F426" s="1" t="s">
        <v>65</v>
      </c>
      <c r="G426" s="27">
        <v>1</v>
      </c>
      <c r="H426" s="16">
        <v>3000</v>
      </c>
      <c r="I426" s="27">
        <f>Table2[[#This Row],[Քանակ]]*Table2[[#This Row],[ Միավորի գին]]</f>
        <v>3000</v>
      </c>
      <c r="J426" s="1" t="s">
        <v>330</v>
      </c>
      <c r="K426" s="56"/>
    </row>
    <row r="427" spans="2:11" ht="50.25" thickBot="1" x14ac:dyDescent="0.3">
      <c r="B427" s="89">
        <f t="shared" si="10"/>
        <v>20260374</v>
      </c>
      <c r="C427" s="22" t="s">
        <v>20</v>
      </c>
      <c r="D427" s="24" t="s">
        <v>282</v>
      </c>
      <c r="E427" s="28" t="s">
        <v>486</v>
      </c>
      <c r="F427" s="1" t="s">
        <v>9</v>
      </c>
      <c r="G427" s="27">
        <v>1</v>
      </c>
      <c r="H427" s="16">
        <v>800000</v>
      </c>
      <c r="I427" s="27">
        <v>800000</v>
      </c>
      <c r="J427" s="1" t="s">
        <v>330</v>
      </c>
      <c r="K427" s="1"/>
    </row>
    <row r="428" spans="2:11" ht="33.75" thickBot="1" x14ac:dyDescent="0.3">
      <c r="B428" s="89">
        <f t="shared" si="10"/>
        <v>20260375</v>
      </c>
      <c r="C428" s="22" t="s">
        <v>37</v>
      </c>
      <c r="D428" s="24" t="s">
        <v>153</v>
      </c>
      <c r="E428" s="28" t="s">
        <v>300</v>
      </c>
      <c r="F428" s="1" t="s">
        <v>9</v>
      </c>
      <c r="G428" s="27">
        <v>1</v>
      </c>
      <c r="H428" s="16">
        <v>1000000</v>
      </c>
      <c r="I428" s="27">
        <f>Table2[[#This Row],[Քանակ]]*Table2[[#This Row],[ Միավորի գին]]</f>
        <v>1000000</v>
      </c>
      <c r="J428" s="1" t="s">
        <v>330</v>
      </c>
      <c r="K428" s="56"/>
    </row>
    <row r="429" spans="2:11" ht="50.25" thickBot="1" x14ac:dyDescent="0.3">
      <c r="B429" s="89">
        <f t="shared" si="10"/>
        <v>20260376</v>
      </c>
      <c r="C429" s="22" t="s">
        <v>37</v>
      </c>
      <c r="D429" s="24" t="s">
        <v>153</v>
      </c>
      <c r="E429" s="28" t="s">
        <v>301</v>
      </c>
      <c r="F429" s="1" t="s">
        <v>9</v>
      </c>
      <c r="G429" s="27">
        <v>1</v>
      </c>
      <c r="H429" s="16">
        <v>200000</v>
      </c>
      <c r="I429" s="27">
        <f>Table2[[#This Row],[Քանակ]]*Table2[[#This Row],[ Միավորի գին]]</f>
        <v>200000</v>
      </c>
      <c r="J429" s="1" t="s">
        <v>330</v>
      </c>
      <c r="K429" s="56"/>
    </row>
    <row r="430" spans="2:11" ht="33.75" thickBot="1" x14ac:dyDescent="0.3">
      <c r="B430" s="89">
        <f t="shared" si="10"/>
        <v>20260377</v>
      </c>
      <c r="C430" s="22" t="s">
        <v>79</v>
      </c>
      <c r="D430" s="24" t="s">
        <v>153</v>
      </c>
      <c r="E430" s="28" t="s">
        <v>302</v>
      </c>
      <c r="F430" s="1" t="s">
        <v>9</v>
      </c>
      <c r="G430" s="27">
        <v>1</v>
      </c>
      <c r="H430" s="16">
        <v>40000000</v>
      </c>
      <c r="I430" s="27">
        <f>Table2[[#This Row],[Քանակ]]*Table2[[#This Row],[ Միավորի գին]]</f>
        <v>40000000</v>
      </c>
      <c r="J430" s="1" t="s">
        <v>330</v>
      </c>
      <c r="K430" s="56"/>
    </row>
    <row r="431" spans="2:11" ht="50.25" thickBot="1" x14ac:dyDescent="0.3">
      <c r="B431" s="89">
        <f t="shared" si="10"/>
        <v>20260378</v>
      </c>
      <c r="C431" s="22" t="s">
        <v>79</v>
      </c>
      <c r="D431" s="24" t="s">
        <v>153</v>
      </c>
      <c r="E431" s="28" t="s">
        <v>303</v>
      </c>
      <c r="F431" s="1" t="s">
        <v>9</v>
      </c>
      <c r="G431" s="27">
        <v>1</v>
      </c>
      <c r="H431" s="16">
        <v>500000</v>
      </c>
      <c r="I431" s="27">
        <f>Table2[[#This Row],[Քանակ]]*Table2[[#This Row],[ Միավորի գին]]</f>
        <v>500000</v>
      </c>
      <c r="J431" s="1" t="s">
        <v>330</v>
      </c>
      <c r="K431" s="56"/>
    </row>
    <row r="432" spans="2:11" ht="33.75" thickBot="1" x14ac:dyDescent="0.3">
      <c r="B432" s="89">
        <f t="shared" si="10"/>
        <v>20260379</v>
      </c>
      <c r="C432" s="22" t="s">
        <v>39</v>
      </c>
      <c r="D432" s="24" t="s">
        <v>153</v>
      </c>
      <c r="E432" s="28" t="s">
        <v>304</v>
      </c>
      <c r="F432" s="1" t="s">
        <v>9</v>
      </c>
      <c r="G432" s="27">
        <v>1</v>
      </c>
      <c r="H432" s="16">
        <v>500000</v>
      </c>
      <c r="I432" s="27">
        <f>Table2[[#This Row],[Քանակ]]*Table2[[#This Row],[ Միավորի գին]]</f>
        <v>500000</v>
      </c>
      <c r="J432" s="1" t="s">
        <v>330</v>
      </c>
      <c r="K432" s="56"/>
    </row>
    <row r="433" spans="2:11" ht="33.75" thickBot="1" x14ac:dyDescent="0.3">
      <c r="B433" s="89">
        <f t="shared" si="10"/>
        <v>20260380</v>
      </c>
      <c r="C433" s="22" t="s">
        <v>79</v>
      </c>
      <c r="D433" s="24" t="s">
        <v>153</v>
      </c>
      <c r="E433" s="28" t="s">
        <v>305</v>
      </c>
      <c r="F433" s="1" t="s">
        <v>9</v>
      </c>
      <c r="G433" s="27">
        <v>1</v>
      </c>
      <c r="H433" s="16">
        <v>4100000</v>
      </c>
      <c r="I433" s="27">
        <f>Table2[[#This Row],[Քանակ]]*Table2[[#This Row],[ Միավորի գին]]</f>
        <v>4100000</v>
      </c>
      <c r="J433" s="1" t="s">
        <v>330</v>
      </c>
      <c r="K433" s="56"/>
    </row>
    <row r="434" spans="2:11" ht="50.25" thickBot="1" x14ac:dyDescent="0.3">
      <c r="B434" s="89">
        <f t="shared" si="10"/>
        <v>20260381</v>
      </c>
      <c r="C434" s="22" t="s">
        <v>42</v>
      </c>
      <c r="D434" s="24" t="s">
        <v>153</v>
      </c>
      <c r="E434" s="28" t="s">
        <v>460</v>
      </c>
      <c r="F434" s="1" t="s">
        <v>9</v>
      </c>
      <c r="G434" s="27">
        <v>1</v>
      </c>
      <c r="H434" s="16">
        <v>30000000</v>
      </c>
      <c r="I434" s="27">
        <f>Table2[[#This Row],[Քանակ]]*Table2[[#This Row],[ Միավորի գին]]</f>
        <v>30000000</v>
      </c>
      <c r="J434" s="1" t="s">
        <v>329</v>
      </c>
      <c r="K434" s="56"/>
    </row>
    <row r="435" spans="2:11" ht="50.25" thickBot="1" x14ac:dyDescent="0.3">
      <c r="B435" s="89">
        <f t="shared" si="10"/>
        <v>20260382</v>
      </c>
      <c r="C435" s="22" t="s">
        <v>42</v>
      </c>
      <c r="D435" s="24" t="s">
        <v>153</v>
      </c>
      <c r="E435" s="28" t="s">
        <v>464</v>
      </c>
      <c r="F435" s="1" t="s">
        <v>9</v>
      </c>
      <c r="G435" s="27">
        <v>1</v>
      </c>
      <c r="H435" s="16">
        <v>4000000</v>
      </c>
      <c r="I435" s="27">
        <f>Table2[[#This Row],[Քանակ]]*Table2[[#This Row],[ Միավորի գին]]</f>
        <v>4000000</v>
      </c>
      <c r="J435" s="1" t="s">
        <v>330</v>
      </c>
      <c r="K435" s="56"/>
    </row>
    <row r="436" spans="2:11" ht="50.25" thickBot="1" x14ac:dyDescent="0.3">
      <c r="B436" s="89">
        <f t="shared" si="10"/>
        <v>20260383</v>
      </c>
      <c r="C436" s="22" t="s">
        <v>42</v>
      </c>
      <c r="D436" s="24" t="s">
        <v>153</v>
      </c>
      <c r="E436" s="28" t="s">
        <v>465</v>
      </c>
      <c r="F436" s="1" t="s">
        <v>9</v>
      </c>
      <c r="G436" s="27">
        <v>1</v>
      </c>
      <c r="H436" s="16">
        <v>4000000</v>
      </c>
      <c r="I436" s="27">
        <f>Table2[[#This Row],[Քանակ]]*Table2[[#This Row],[ Միավորի գին]]</f>
        <v>4000000</v>
      </c>
      <c r="J436" s="1" t="s">
        <v>330</v>
      </c>
      <c r="K436" s="56"/>
    </row>
    <row r="437" spans="2:11" ht="66.75" thickBot="1" x14ac:dyDescent="0.3">
      <c r="B437" s="89">
        <f t="shared" si="10"/>
        <v>20260384</v>
      </c>
      <c r="C437" s="22" t="s">
        <v>37</v>
      </c>
      <c r="D437" s="24" t="s">
        <v>153</v>
      </c>
      <c r="E437" s="28" t="s">
        <v>306</v>
      </c>
      <c r="F437" s="1" t="s">
        <v>9</v>
      </c>
      <c r="G437" s="27">
        <v>1</v>
      </c>
      <c r="H437" s="16">
        <v>5423640</v>
      </c>
      <c r="I437" s="27">
        <f>Table2[[#This Row],[Քանակ]]*Table2[[#This Row],[ Միավորի գին]]</f>
        <v>5423640</v>
      </c>
      <c r="J437" s="1" t="s">
        <v>326</v>
      </c>
      <c r="K437" s="56"/>
    </row>
    <row r="438" spans="2:11" ht="50.25" thickBot="1" x14ac:dyDescent="0.3">
      <c r="B438" s="89">
        <f t="shared" si="10"/>
        <v>20260385</v>
      </c>
      <c r="C438" s="22" t="s">
        <v>15</v>
      </c>
      <c r="D438" s="24" t="s">
        <v>282</v>
      </c>
      <c r="E438" s="28" t="s">
        <v>236</v>
      </c>
      <c r="F438" s="1" t="s">
        <v>17</v>
      </c>
      <c r="G438" s="27">
        <v>5000</v>
      </c>
      <c r="H438" s="16">
        <v>480</v>
      </c>
      <c r="I438" s="27">
        <f>Table2[[#This Row],[Քանակ]]*Table2[[#This Row],[ Միավորի գին]]</f>
        <v>2400000</v>
      </c>
      <c r="J438" s="1" t="s">
        <v>326</v>
      </c>
      <c r="K438" s="56"/>
    </row>
    <row r="439" spans="2:11" ht="33.75" thickBot="1" x14ac:dyDescent="0.3">
      <c r="B439" s="89">
        <f t="shared" si="10"/>
        <v>20260386</v>
      </c>
      <c r="C439" s="22" t="s">
        <v>41</v>
      </c>
      <c r="D439" s="24" t="s">
        <v>151</v>
      </c>
      <c r="E439" s="28" t="s">
        <v>378</v>
      </c>
      <c r="F439" s="1" t="s">
        <v>9</v>
      </c>
      <c r="G439" s="27">
        <v>1</v>
      </c>
      <c r="H439" s="16">
        <v>1444000</v>
      </c>
      <c r="I439" s="27">
        <f>Table2[[#This Row],[Քանակ]]*Table2[[#This Row],[ Միավորի գին]]</f>
        <v>1444000</v>
      </c>
      <c r="J439" s="1" t="s">
        <v>326</v>
      </c>
      <c r="K439" s="56"/>
    </row>
    <row r="440" spans="2:11" ht="66.75" thickBot="1" x14ac:dyDescent="0.3">
      <c r="B440" s="89">
        <f t="shared" si="10"/>
        <v>20260387</v>
      </c>
      <c r="C440" s="22" t="s">
        <v>43</v>
      </c>
      <c r="D440" s="24" t="s">
        <v>153</v>
      </c>
      <c r="E440" s="28" t="s">
        <v>381</v>
      </c>
      <c r="F440" s="1" t="s">
        <v>153</v>
      </c>
      <c r="G440" s="27">
        <v>12</v>
      </c>
      <c r="H440" s="16">
        <v>8000</v>
      </c>
      <c r="I440" s="27">
        <f>Table2[[#This Row],[Քանակ]]*Table2[[#This Row],[ Միավորի գին]]</f>
        <v>96000</v>
      </c>
      <c r="J440" s="1" t="s">
        <v>330</v>
      </c>
      <c r="K440" s="56"/>
    </row>
    <row r="441" spans="2:11" ht="66.75" thickBot="1" x14ac:dyDescent="0.3">
      <c r="B441" s="89">
        <f t="shared" si="10"/>
        <v>20260388</v>
      </c>
      <c r="C441" s="22" t="s">
        <v>12</v>
      </c>
      <c r="D441" s="24" t="s">
        <v>282</v>
      </c>
      <c r="E441" s="28" t="s">
        <v>178</v>
      </c>
      <c r="F441" s="1" t="s">
        <v>21</v>
      </c>
      <c r="G441" s="27">
        <v>2200</v>
      </c>
      <c r="H441" s="16">
        <v>2100</v>
      </c>
      <c r="I441" s="27">
        <f>Table2[[#This Row],[Քանակ]]*Table2[[#This Row],[ Միավորի գին]]</f>
        <v>4620000</v>
      </c>
      <c r="J441" s="1" t="s">
        <v>326</v>
      </c>
      <c r="K441" s="56"/>
    </row>
    <row r="442" spans="2:11" ht="33.75" thickBot="1" x14ac:dyDescent="0.3">
      <c r="B442" s="89">
        <f t="shared" si="10"/>
        <v>20260389</v>
      </c>
      <c r="C442" s="22" t="s">
        <v>29</v>
      </c>
      <c r="D442" s="24" t="s">
        <v>282</v>
      </c>
      <c r="E442" s="28" t="s">
        <v>382</v>
      </c>
      <c r="F442" s="1" t="s">
        <v>11</v>
      </c>
      <c r="G442" s="27">
        <v>1400</v>
      </c>
      <c r="H442" s="16">
        <v>600</v>
      </c>
      <c r="I442" s="27">
        <f>Table2[[#This Row],[Քանակ]]*Table2[[#This Row],[ Միավորի գին]]</f>
        <v>840000</v>
      </c>
      <c r="J442" s="1" t="s">
        <v>330</v>
      </c>
      <c r="K442" s="56"/>
    </row>
    <row r="443" spans="2:11" ht="33.75" thickBot="1" x14ac:dyDescent="0.3">
      <c r="B443" s="89">
        <f t="shared" si="10"/>
        <v>20260390</v>
      </c>
      <c r="C443" s="22" t="s">
        <v>29</v>
      </c>
      <c r="D443" s="24" t="s">
        <v>282</v>
      </c>
      <c r="E443" s="28" t="s">
        <v>382</v>
      </c>
      <c r="F443" s="1" t="s">
        <v>11</v>
      </c>
      <c r="G443" s="27">
        <v>5000</v>
      </c>
      <c r="H443" s="16">
        <v>90</v>
      </c>
      <c r="I443" s="27">
        <f>Table2[[#This Row],[Քանակ]]*Table2[[#This Row],[ Միավորի գին]]</f>
        <v>450000</v>
      </c>
      <c r="J443" s="1" t="s">
        <v>330</v>
      </c>
      <c r="K443" s="56"/>
    </row>
    <row r="444" spans="2:11" ht="33.75" thickBot="1" x14ac:dyDescent="0.3">
      <c r="B444" s="89">
        <f t="shared" si="10"/>
        <v>20260391</v>
      </c>
      <c r="C444" s="22" t="s">
        <v>29</v>
      </c>
      <c r="D444" s="24" t="s">
        <v>282</v>
      </c>
      <c r="E444" s="28" t="s">
        <v>307</v>
      </c>
      <c r="F444" s="1" t="s">
        <v>11</v>
      </c>
      <c r="G444" s="27">
        <v>6000</v>
      </c>
      <c r="H444" s="16">
        <v>430</v>
      </c>
      <c r="I444" s="27">
        <f>Table2[[#This Row],[Քանակ]]*Table2[[#This Row],[ Միավորի գին]]</f>
        <v>2580000</v>
      </c>
      <c r="J444" s="1" t="s">
        <v>326</v>
      </c>
      <c r="K444" s="56"/>
    </row>
    <row r="445" spans="2:11" ht="83.25" thickBot="1" x14ac:dyDescent="0.3">
      <c r="B445" s="89">
        <f t="shared" si="10"/>
        <v>20260392</v>
      </c>
      <c r="C445" s="22" t="s">
        <v>25</v>
      </c>
      <c r="D445" s="24" t="s">
        <v>282</v>
      </c>
      <c r="E445" s="28" t="s">
        <v>383</v>
      </c>
      <c r="F445" s="1" t="s">
        <v>11</v>
      </c>
      <c r="G445" s="27">
        <v>165</v>
      </c>
      <c r="H445" s="16">
        <v>1490</v>
      </c>
      <c r="I445" s="27">
        <f>Table2[[#This Row],[Քանակ]]*Table2[[#This Row],[ Միավորի գին]]</f>
        <v>245850</v>
      </c>
      <c r="J445" s="1" t="s">
        <v>330</v>
      </c>
      <c r="K445" s="56"/>
    </row>
    <row r="446" spans="2:11" ht="83.25" thickBot="1" x14ac:dyDescent="0.3">
      <c r="B446" s="89">
        <f t="shared" si="10"/>
        <v>20260393</v>
      </c>
      <c r="C446" s="22" t="s">
        <v>25</v>
      </c>
      <c r="D446" s="24" t="s">
        <v>282</v>
      </c>
      <c r="E446" s="28" t="s">
        <v>383</v>
      </c>
      <c r="F446" s="1" t="s">
        <v>11</v>
      </c>
      <c r="G446" s="27">
        <v>2900</v>
      </c>
      <c r="H446" s="16">
        <v>40</v>
      </c>
      <c r="I446" s="27">
        <f>Table2[[#This Row],[Քանակ]]*Table2[[#This Row],[ Միավորի գին]]</f>
        <v>116000</v>
      </c>
      <c r="J446" s="1" t="s">
        <v>330</v>
      </c>
      <c r="K446" s="56"/>
    </row>
    <row r="447" spans="2:11" ht="83.25" thickBot="1" x14ac:dyDescent="0.3">
      <c r="B447" s="89">
        <f t="shared" si="10"/>
        <v>20260394</v>
      </c>
      <c r="C447" s="22" t="s">
        <v>25</v>
      </c>
      <c r="D447" s="24" t="s">
        <v>282</v>
      </c>
      <c r="E447" s="28" t="s">
        <v>383</v>
      </c>
      <c r="F447" s="1" t="s">
        <v>11</v>
      </c>
      <c r="G447" s="27">
        <v>200</v>
      </c>
      <c r="H447" s="16">
        <v>200</v>
      </c>
      <c r="I447" s="27">
        <f>Table2[[#This Row],[Քանակ]]*Table2[[#This Row],[ Միավորի գին]]</f>
        <v>40000</v>
      </c>
      <c r="J447" s="1" t="s">
        <v>330</v>
      </c>
      <c r="K447" s="56"/>
    </row>
    <row r="448" spans="2:11" ht="83.25" thickBot="1" x14ac:dyDescent="0.3">
      <c r="B448" s="89">
        <f t="shared" si="10"/>
        <v>20260395</v>
      </c>
      <c r="C448" s="22" t="s">
        <v>25</v>
      </c>
      <c r="D448" s="24" t="s">
        <v>282</v>
      </c>
      <c r="E448" s="28" t="s">
        <v>487</v>
      </c>
      <c r="F448" s="79" t="s">
        <v>9</v>
      </c>
      <c r="G448" s="27">
        <v>1</v>
      </c>
      <c r="H448" s="16">
        <v>2262000</v>
      </c>
      <c r="I448" s="27">
        <v>2262000</v>
      </c>
      <c r="J448" s="1" t="s">
        <v>326</v>
      </c>
      <c r="K448" s="1"/>
    </row>
    <row r="449" spans="2:11" ht="83.25" thickBot="1" x14ac:dyDescent="0.3">
      <c r="B449" s="89">
        <f t="shared" si="10"/>
        <v>20260396</v>
      </c>
      <c r="C449" s="22" t="s">
        <v>25</v>
      </c>
      <c r="D449" s="24" t="s">
        <v>282</v>
      </c>
      <c r="E449" s="28" t="s">
        <v>237</v>
      </c>
      <c r="F449" s="1" t="s">
        <v>11</v>
      </c>
      <c r="G449" s="27">
        <v>1000</v>
      </c>
      <c r="H449" s="16">
        <v>60</v>
      </c>
      <c r="I449" s="27">
        <f>Table2[[#This Row],[Քանակ]]*Table2[[#This Row],[ Միավորի գին]]</f>
        <v>60000</v>
      </c>
      <c r="J449" s="1" t="s">
        <v>330</v>
      </c>
      <c r="K449" s="56"/>
    </row>
    <row r="450" spans="2:11" ht="83.25" thickBot="1" x14ac:dyDescent="0.3">
      <c r="B450" s="89">
        <f t="shared" si="10"/>
        <v>20260397</v>
      </c>
      <c r="C450" s="22" t="s">
        <v>25</v>
      </c>
      <c r="D450" s="24" t="s">
        <v>282</v>
      </c>
      <c r="E450" s="28" t="s">
        <v>238</v>
      </c>
      <c r="F450" s="1" t="s">
        <v>11</v>
      </c>
      <c r="G450" s="27">
        <v>1000</v>
      </c>
      <c r="H450" s="16">
        <v>60</v>
      </c>
      <c r="I450" s="27">
        <f>Table2[[#This Row],[Քանակ]]*Table2[[#This Row],[ Միավորի գին]]</f>
        <v>60000</v>
      </c>
      <c r="J450" s="1" t="s">
        <v>330</v>
      </c>
      <c r="K450" s="56"/>
    </row>
    <row r="451" spans="2:11" ht="83.25" thickBot="1" x14ac:dyDescent="0.3">
      <c r="B451" s="89">
        <f t="shared" si="10"/>
        <v>20260398</v>
      </c>
      <c r="C451" s="22" t="s">
        <v>25</v>
      </c>
      <c r="D451" s="24" t="s">
        <v>282</v>
      </c>
      <c r="E451" s="28" t="s">
        <v>195</v>
      </c>
      <c r="F451" s="1" t="s">
        <v>21</v>
      </c>
      <c r="G451" s="27">
        <v>900</v>
      </c>
      <c r="H451" s="16">
        <v>230</v>
      </c>
      <c r="I451" s="27">
        <f>Table2[[#This Row],[Քանակ]]*Table2[[#This Row],[ Միավորի գին]]</f>
        <v>207000</v>
      </c>
      <c r="J451" s="1" t="s">
        <v>330</v>
      </c>
      <c r="K451" s="56"/>
    </row>
    <row r="452" spans="2:11" ht="83.25" thickBot="1" x14ac:dyDescent="0.3">
      <c r="B452" s="89">
        <f t="shared" si="10"/>
        <v>20260399</v>
      </c>
      <c r="C452" s="22" t="s">
        <v>25</v>
      </c>
      <c r="D452" s="24" t="s">
        <v>282</v>
      </c>
      <c r="E452" s="28" t="s">
        <v>195</v>
      </c>
      <c r="F452" s="1" t="s">
        <v>21</v>
      </c>
      <c r="G452" s="27">
        <v>1450</v>
      </c>
      <c r="H452" s="16">
        <v>125</v>
      </c>
      <c r="I452" s="27">
        <f>Table2[[#This Row],[Քանակ]]*Table2[[#This Row],[ Միավորի գին]]</f>
        <v>181250</v>
      </c>
      <c r="J452" s="1" t="s">
        <v>330</v>
      </c>
      <c r="K452" s="56"/>
    </row>
    <row r="453" spans="2:11" ht="83.25" thickBot="1" x14ac:dyDescent="0.3">
      <c r="B453" s="89">
        <f t="shared" ref="B453:B516" si="11">IF(J453&lt;&gt;"",VALUE(LEFT(B452,FIND("/",B452&amp;"/")-1))+1,LEFT(B452,FIND("/",B452&amp;"/")-1)&amp;"/"&amp;IF(ISNUMBER(SEARCH("/",B452)),VALUE(RIGHT(B452,LEN(B452)-FIND("/",B452)))+1,1))</f>
        <v>20260400</v>
      </c>
      <c r="C453" s="22" t="s">
        <v>25</v>
      </c>
      <c r="D453" s="24" t="s">
        <v>151</v>
      </c>
      <c r="E453" s="28" t="s">
        <v>240</v>
      </c>
      <c r="F453" s="1" t="s">
        <v>11</v>
      </c>
      <c r="G453" s="27">
        <v>3</v>
      </c>
      <c r="H453" s="16">
        <v>25000</v>
      </c>
      <c r="I453" s="27">
        <f>Table2[[#This Row],[Քանակ]]*Table2[[#This Row],[ Միավորի գին]]</f>
        <v>75000</v>
      </c>
      <c r="J453" s="1" t="s">
        <v>330</v>
      </c>
      <c r="K453" s="56"/>
    </row>
    <row r="454" spans="2:11" ht="83.25" thickBot="1" x14ac:dyDescent="0.3">
      <c r="B454" s="89">
        <f t="shared" si="11"/>
        <v>20260401</v>
      </c>
      <c r="C454" s="22" t="s">
        <v>25</v>
      </c>
      <c r="D454" s="24" t="s">
        <v>151</v>
      </c>
      <c r="E454" s="28" t="s">
        <v>239</v>
      </c>
      <c r="F454" s="1" t="s">
        <v>11</v>
      </c>
      <c r="G454" s="27">
        <v>3</v>
      </c>
      <c r="H454" s="16">
        <v>40000</v>
      </c>
      <c r="I454" s="27">
        <f>Table2[[#This Row],[Քանակ]]*Table2[[#This Row],[ Միավորի գին]]</f>
        <v>120000</v>
      </c>
      <c r="J454" s="1" t="s">
        <v>330</v>
      </c>
      <c r="K454" s="56"/>
    </row>
    <row r="455" spans="2:11" ht="50.25" thickBot="1" x14ac:dyDescent="0.3">
      <c r="B455" s="89">
        <f t="shared" si="11"/>
        <v>20260402</v>
      </c>
      <c r="C455" s="22" t="s">
        <v>26</v>
      </c>
      <c r="D455" s="24" t="s">
        <v>151</v>
      </c>
      <c r="E455" s="28" t="s">
        <v>488</v>
      </c>
      <c r="F455" s="79" t="s">
        <v>9</v>
      </c>
      <c r="G455" s="27">
        <v>1</v>
      </c>
      <c r="H455" s="80">
        <v>4311100</v>
      </c>
      <c r="I455" s="27">
        <v>4311100</v>
      </c>
      <c r="J455" s="1" t="s">
        <v>326</v>
      </c>
      <c r="K455" s="1"/>
    </row>
    <row r="456" spans="2:11" ht="83.25" thickBot="1" x14ac:dyDescent="0.3">
      <c r="B456" s="89">
        <f t="shared" si="11"/>
        <v>20260403</v>
      </c>
      <c r="C456" s="22" t="s">
        <v>25</v>
      </c>
      <c r="D456" s="24" t="s">
        <v>151</v>
      </c>
      <c r="E456" s="28" t="s">
        <v>489</v>
      </c>
      <c r="F456" s="79" t="s">
        <v>9</v>
      </c>
      <c r="G456" s="27">
        <v>1</v>
      </c>
      <c r="H456" s="81">
        <v>2500000</v>
      </c>
      <c r="I456" s="27">
        <v>2500000</v>
      </c>
      <c r="J456" s="1" t="s">
        <v>326</v>
      </c>
      <c r="K456" s="1"/>
    </row>
    <row r="457" spans="2:11" ht="83.25" thickBot="1" x14ac:dyDescent="0.3">
      <c r="B457" s="89">
        <f t="shared" si="11"/>
        <v>20260404</v>
      </c>
      <c r="C457" s="22" t="s">
        <v>25</v>
      </c>
      <c r="D457" s="24" t="s">
        <v>151</v>
      </c>
      <c r="E457" s="28" t="s">
        <v>308</v>
      </c>
      <c r="F457" s="1" t="s">
        <v>11</v>
      </c>
      <c r="G457" s="27">
        <v>600000</v>
      </c>
      <c r="H457" s="16">
        <v>10</v>
      </c>
      <c r="I457" s="27">
        <f>Table2[[#This Row],[Քանակ]]*Table2[[#This Row],[ Միավորի գին]]</f>
        <v>6000000</v>
      </c>
      <c r="J457" s="1" t="s">
        <v>326</v>
      </c>
      <c r="K457" s="56"/>
    </row>
    <row r="458" spans="2:11" ht="33.75" thickBot="1" x14ac:dyDescent="0.3">
      <c r="B458" s="89">
        <f t="shared" si="11"/>
        <v>20260405</v>
      </c>
      <c r="C458" s="22" t="s">
        <v>18</v>
      </c>
      <c r="D458" s="24" t="s">
        <v>151</v>
      </c>
      <c r="E458" s="28" t="s">
        <v>205</v>
      </c>
      <c r="F458" s="1" t="s">
        <v>24</v>
      </c>
      <c r="G458" s="27">
        <v>31</v>
      </c>
      <c r="H458" s="16">
        <v>11500</v>
      </c>
      <c r="I458" s="27">
        <f>Table2[[#This Row],[Քանակ]]*Table2[[#This Row],[ Միավորի գին]]</f>
        <v>356500</v>
      </c>
      <c r="J458" s="1" t="s">
        <v>330</v>
      </c>
      <c r="K458" s="56"/>
    </row>
    <row r="459" spans="2:11" ht="33.75" thickBot="1" x14ac:dyDescent="0.3">
      <c r="B459" s="89">
        <f t="shared" si="11"/>
        <v>20260406</v>
      </c>
      <c r="C459" s="22" t="s">
        <v>18</v>
      </c>
      <c r="D459" s="24" t="s">
        <v>151</v>
      </c>
      <c r="E459" s="28" t="s">
        <v>205</v>
      </c>
      <c r="F459" s="1" t="s">
        <v>11</v>
      </c>
      <c r="G459" s="27">
        <v>10</v>
      </c>
      <c r="H459" s="16">
        <v>11000</v>
      </c>
      <c r="I459" s="27">
        <f>Table2[[#This Row],[Քանակ]]*Table2[[#This Row],[ Միավորի գին]]</f>
        <v>110000</v>
      </c>
      <c r="J459" s="1" t="s">
        <v>330</v>
      </c>
      <c r="K459" s="56"/>
    </row>
    <row r="460" spans="2:11" ht="33.75" thickBot="1" x14ac:dyDescent="0.3">
      <c r="B460" s="89">
        <f t="shared" si="11"/>
        <v>20260407</v>
      </c>
      <c r="C460" s="22" t="s">
        <v>18</v>
      </c>
      <c r="D460" s="24" t="s">
        <v>151</v>
      </c>
      <c r="E460" s="28" t="s">
        <v>205</v>
      </c>
      <c r="F460" s="1" t="s">
        <v>65</v>
      </c>
      <c r="G460" s="27">
        <v>19</v>
      </c>
      <c r="H460" s="16">
        <v>13200</v>
      </c>
      <c r="I460" s="27">
        <f>Table2[[#This Row],[Քանակ]]*Table2[[#This Row],[ Միավորի գին]]</f>
        <v>250800</v>
      </c>
      <c r="J460" s="1" t="s">
        <v>330</v>
      </c>
      <c r="K460" s="56"/>
    </row>
    <row r="461" spans="2:11" ht="33.75" thickBot="1" x14ac:dyDescent="0.3">
      <c r="B461" s="89">
        <f t="shared" si="11"/>
        <v>20260408</v>
      </c>
      <c r="C461" s="22" t="s">
        <v>18</v>
      </c>
      <c r="D461" s="24" t="s">
        <v>151</v>
      </c>
      <c r="E461" s="28" t="s">
        <v>205</v>
      </c>
      <c r="F461" s="1" t="s">
        <v>65</v>
      </c>
      <c r="G461" s="27">
        <v>7</v>
      </c>
      <c r="H461" s="16">
        <v>3000</v>
      </c>
      <c r="I461" s="27">
        <f>Table2[[#This Row],[Քանակ]]*Table2[[#This Row],[ Միավորի գին]]</f>
        <v>21000</v>
      </c>
      <c r="J461" s="1" t="s">
        <v>330</v>
      </c>
      <c r="K461" s="56"/>
    </row>
    <row r="462" spans="2:11" ht="50.25" thickBot="1" x14ac:dyDescent="0.3">
      <c r="B462" s="89">
        <f t="shared" si="11"/>
        <v>20260409</v>
      </c>
      <c r="C462" s="22" t="s">
        <v>36</v>
      </c>
      <c r="D462" s="24" t="s">
        <v>152</v>
      </c>
      <c r="E462" s="28" t="s">
        <v>384</v>
      </c>
      <c r="F462" s="1" t="s">
        <v>9</v>
      </c>
      <c r="G462" s="27">
        <v>1</v>
      </c>
      <c r="H462" s="16">
        <v>5896000</v>
      </c>
      <c r="I462" s="27">
        <f>Table2[[#This Row],[Քանակ]]*Table2[[#This Row],[ Միավորի գին]]</f>
        <v>5896000</v>
      </c>
      <c r="J462" s="1" t="s">
        <v>326</v>
      </c>
      <c r="K462" s="56"/>
    </row>
    <row r="463" spans="2:11" ht="50.25" thickBot="1" x14ac:dyDescent="0.3">
      <c r="B463" s="89">
        <f t="shared" si="11"/>
        <v>20260410</v>
      </c>
      <c r="C463" s="22" t="s">
        <v>43</v>
      </c>
      <c r="D463" s="24" t="s">
        <v>153</v>
      </c>
      <c r="E463" s="28" t="s">
        <v>60</v>
      </c>
      <c r="F463" s="1" t="s">
        <v>9</v>
      </c>
      <c r="G463" s="27">
        <v>1</v>
      </c>
      <c r="H463" s="16">
        <v>104000</v>
      </c>
      <c r="I463" s="27">
        <f>Table2[[#This Row],[Քանակ]]*Table2[[#This Row],[ Միավորի գին]]</f>
        <v>104000</v>
      </c>
      <c r="J463" s="1" t="s">
        <v>330</v>
      </c>
      <c r="K463" s="56"/>
    </row>
    <row r="464" spans="2:11" ht="66.75" thickBot="1" x14ac:dyDescent="0.3">
      <c r="B464" s="89">
        <f t="shared" si="11"/>
        <v>20260411</v>
      </c>
      <c r="C464" s="22" t="s">
        <v>36</v>
      </c>
      <c r="D464" s="24" t="s">
        <v>152</v>
      </c>
      <c r="E464" s="28" t="s">
        <v>385</v>
      </c>
      <c r="F464" s="1" t="s">
        <v>9</v>
      </c>
      <c r="G464" s="27">
        <v>1</v>
      </c>
      <c r="H464" s="16">
        <v>52745000</v>
      </c>
      <c r="I464" s="27">
        <f>Table2[[#This Row],[Քանակ]]*Table2[[#This Row],[ Միավորի գին]]</f>
        <v>52745000</v>
      </c>
      <c r="J464" s="1" t="s">
        <v>326</v>
      </c>
      <c r="K464" s="56"/>
    </row>
    <row r="465" spans="2:11" ht="50.25" thickBot="1" x14ac:dyDescent="0.3">
      <c r="B465" s="89">
        <f t="shared" si="11"/>
        <v>20260412</v>
      </c>
      <c r="C465" s="22" t="s">
        <v>43</v>
      </c>
      <c r="D465" s="24" t="s">
        <v>153</v>
      </c>
      <c r="E465" s="28" t="s">
        <v>60</v>
      </c>
      <c r="F465" s="1" t="s">
        <v>9</v>
      </c>
      <c r="G465" s="27">
        <v>1</v>
      </c>
      <c r="H465" s="16">
        <v>950000</v>
      </c>
      <c r="I465" s="27">
        <f>Table2[[#This Row],[Քանակ]]*Table2[[#This Row],[ Միավորի գին]]</f>
        <v>950000</v>
      </c>
      <c r="J465" s="1" t="s">
        <v>330</v>
      </c>
      <c r="K465" s="56"/>
    </row>
    <row r="466" spans="2:11" ht="33.75" thickBot="1" x14ac:dyDescent="0.3">
      <c r="B466" s="89">
        <f t="shared" si="11"/>
        <v>20260413</v>
      </c>
      <c r="C466" s="22" t="s">
        <v>36</v>
      </c>
      <c r="D466" s="24" t="s">
        <v>152</v>
      </c>
      <c r="E466" s="28" t="s">
        <v>309</v>
      </c>
      <c r="F466" s="1" t="s">
        <v>9</v>
      </c>
      <c r="G466" s="27">
        <v>1</v>
      </c>
      <c r="H466" s="16">
        <v>32360000</v>
      </c>
      <c r="I466" s="27">
        <f>Table2[[#This Row],[Քանակ]]*Table2[[#This Row],[ Միավորի գին]]</f>
        <v>32360000</v>
      </c>
      <c r="J466" s="1" t="s">
        <v>326</v>
      </c>
      <c r="K466" s="56"/>
    </row>
    <row r="467" spans="2:11" ht="50.25" thickBot="1" x14ac:dyDescent="0.3">
      <c r="B467" s="89">
        <f t="shared" si="11"/>
        <v>20260414</v>
      </c>
      <c r="C467" s="22" t="s">
        <v>43</v>
      </c>
      <c r="D467" s="24" t="s">
        <v>153</v>
      </c>
      <c r="E467" s="28" t="s">
        <v>60</v>
      </c>
      <c r="F467" s="1" t="s">
        <v>9</v>
      </c>
      <c r="G467" s="27">
        <v>1</v>
      </c>
      <c r="H467" s="16">
        <v>645000</v>
      </c>
      <c r="I467" s="27">
        <f>Table2[[#This Row],[Քանակ]]*Table2[[#This Row],[ Միավորի գին]]</f>
        <v>645000</v>
      </c>
      <c r="J467" s="1" t="s">
        <v>330</v>
      </c>
      <c r="K467" s="56"/>
    </row>
    <row r="468" spans="2:11" ht="50.25" thickBot="1" x14ac:dyDescent="0.3">
      <c r="B468" s="89">
        <f t="shared" si="11"/>
        <v>20260415</v>
      </c>
      <c r="C468" s="22" t="s">
        <v>43</v>
      </c>
      <c r="D468" s="24" t="s">
        <v>153</v>
      </c>
      <c r="E468" s="28" t="s">
        <v>60</v>
      </c>
      <c r="F468" s="1" t="s">
        <v>9</v>
      </c>
      <c r="G468" s="27">
        <v>1</v>
      </c>
      <c r="H468" s="16">
        <v>195000</v>
      </c>
      <c r="I468" s="27">
        <f>Table2[[#This Row],[Քանակ]]*Table2[[#This Row],[ Միավորի գին]]</f>
        <v>195000</v>
      </c>
      <c r="J468" s="1" t="s">
        <v>330</v>
      </c>
      <c r="K468" s="56"/>
    </row>
    <row r="469" spans="2:11" ht="50.25" thickBot="1" x14ac:dyDescent="0.3">
      <c r="B469" s="89">
        <f t="shared" si="11"/>
        <v>20260416</v>
      </c>
      <c r="C469" s="22" t="s">
        <v>43</v>
      </c>
      <c r="D469" s="24" t="s">
        <v>60</v>
      </c>
      <c r="E469" s="28" t="s">
        <v>60</v>
      </c>
      <c r="F469" s="1" t="s">
        <v>9</v>
      </c>
      <c r="G469" s="27">
        <v>1</v>
      </c>
      <c r="H469" s="16">
        <v>1800000</v>
      </c>
      <c r="I469" s="27">
        <f>Table2[[#This Row],[Քանակ]]*Table2[[#This Row],[ Միավորի գին]]</f>
        <v>1800000</v>
      </c>
      <c r="J469" s="1" t="s">
        <v>326</v>
      </c>
      <c r="K469" s="56"/>
    </row>
    <row r="470" spans="2:11" ht="83.25" thickBot="1" x14ac:dyDescent="0.3">
      <c r="B470" s="89">
        <f t="shared" si="11"/>
        <v>20260417</v>
      </c>
      <c r="C470" s="22" t="s">
        <v>25</v>
      </c>
      <c r="D470" s="24" t="s">
        <v>282</v>
      </c>
      <c r="E470" s="28" t="s">
        <v>310</v>
      </c>
      <c r="F470" s="1" t="s">
        <v>11</v>
      </c>
      <c r="G470" s="27">
        <v>1</v>
      </c>
      <c r="H470" s="16">
        <v>58200000</v>
      </c>
      <c r="I470" s="27">
        <f>Table2[[#This Row],[Քանակ]]*Table2[[#This Row],[ Միավորի գին]]</f>
        <v>58200000</v>
      </c>
      <c r="J470" s="1" t="s">
        <v>326</v>
      </c>
      <c r="K470" s="56"/>
    </row>
    <row r="471" spans="2:11" ht="50.25" thickBot="1" x14ac:dyDescent="0.3">
      <c r="B471" s="89">
        <f t="shared" si="11"/>
        <v>20260418</v>
      </c>
      <c r="C471" s="22" t="s">
        <v>36</v>
      </c>
      <c r="D471" s="24" t="s">
        <v>152</v>
      </c>
      <c r="E471" s="28" t="s">
        <v>386</v>
      </c>
      <c r="F471" s="1" t="s">
        <v>9</v>
      </c>
      <c r="G471" s="27">
        <v>1</v>
      </c>
      <c r="H471" s="16">
        <v>59004000</v>
      </c>
      <c r="I471" s="27">
        <f>Table2[[#This Row],[Քանակ]]*Table2[[#This Row],[ Միավորի գին]]</f>
        <v>59004000</v>
      </c>
      <c r="J471" s="1" t="s">
        <v>326</v>
      </c>
      <c r="K471" s="56"/>
    </row>
    <row r="472" spans="2:11" ht="50.25" thickBot="1" x14ac:dyDescent="0.3">
      <c r="B472" s="89">
        <f t="shared" si="11"/>
        <v>20260419</v>
      </c>
      <c r="C472" s="22" t="s">
        <v>43</v>
      </c>
      <c r="D472" s="24" t="s">
        <v>60</v>
      </c>
      <c r="E472" s="28" t="s">
        <v>60</v>
      </c>
      <c r="F472" s="1" t="s">
        <v>9</v>
      </c>
      <c r="G472" s="27">
        <v>1</v>
      </c>
      <c r="H472" s="16">
        <v>996000</v>
      </c>
      <c r="I472" s="27">
        <f>Table2[[#This Row],[Քանակ]]*Table2[[#This Row],[ Միավորի գին]]</f>
        <v>996000</v>
      </c>
      <c r="J472" s="1" t="s">
        <v>330</v>
      </c>
      <c r="K472" s="56"/>
    </row>
    <row r="473" spans="2:11" ht="50.25" thickBot="1" x14ac:dyDescent="0.3">
      <c r="B473" s="89">
        <f t="shared" si="11"/>
        <v>20260420</v>
      </c>
      <c r="C473" s="22" t="s">
        <v>43</v>
      </c>
      <c r="D473" s="24" t="s">
        <v>60</v>
      </c>
      <c r="E473" s="28" t="s">
        <v>60</v>
      </c>
      <c r="F473" s="1" t="s">
        <v>9</v>
      </c>
      <c r="G473" s="27">
        <v>1</v>
      </c>
      <c r="H473" s="16">
        <v>1000000</v>
      </c>
      <c r="I473" s="27">
        <f>Table2[[#This Row],[Քանակ]]*Table2[[#This Row],[ Միավորի գին]]</f>
        <v>1000000</v>
      </c>
      <c r="J473" s="1" t="s">
        <v>330</v>
      </c>
      <c r="K473" s="56"/>
    </row>
    <row r="474" spans="2:11" ht="33.75" thickBot="1" x14ac:dyDescent="0.3">
      <c r="B474" s="89">
        <f t="shared" si="11"/>
        <v>20260421</v>
      </c>
      <c r="C474" s="22" t="s">
        <v>36</v>
      </c>
      <c r="D474" s="24" t="s">
        <v>152</v>
      </c>
      <c r="E474" s="28" t="s">
        <v>311</v>
      </c>
      <c r="F474" s="1" t="s">
        <v>9</v>
      </c>
      <c r="G474" s="27">
        <v>1</v>
      </c>
      <c r="H474" s="16">
        <v>10000000</v>
      </c>
      <c r="I474" s="27">
        <f>Table2[[#This Row],[Քանակ]]*Table2[[#This Row],[ Միավորի գին]]</f>
        <v>10000000</v>
      </c>
      <c r="J474" s="1" t="s">
        <v>326</v>
      </c>
      <c r="K474" s="56"/>
    </row>
    <row r="475" spans="2:11" ht="83.25" thickBot="1" x14ac:dyDescent="0.3">
      <c r="B475" s="89">
        <f t="shared" si="11"/>
        <v>20260422</v>
      </c>
      <c r="C475" s="22" t="s">
        <v>25</v>
      </c>
      <c r="D475" s="24" t="s">
        <v>151</v>
      </c>
      <c r="E475" s="28" t="s">
        <v>466</v>
      </c>
      <c r="F475" s="1" t="s">
        <v>11</v>
      </c>
      <c r="G475" s="27">
        <v>23</v>
      </c>
      <c r="H475" s="16">
        <v>130000</v>
      </c>
      <c r="I475" s="27">
        <f>Table2[[#This Row],[Քանակ]]*Table2[[#This Row],[ Միավորի գին]]</f>
        <v>2990000</v>
      </c>
      <c r="J475" s="1" t="s">
        <v>326</v>
      </c>
      <c r="K475" s="56"/>
    </row>
    <row r="476" spans="2:11" ht="83.25" thickBot="1" x14ac:dyDescent="0.3">
      <c r="B476" s="89">
        <f t="shared" si="11"/>
        <v>20260423</v>
      </c>
      <c r="C476" s="22" t="s">
        <v>25</v>
      </c>
      <c r="D476" s="24" t="s">
        <v>151</v>
      </c>
      <c r="E476" s="28" t="s">
        <v>466</v>
      </c>
      <c r="F476" s="1" t="s">
        <v>11</v>
      </c>
      <c r="G476" s="27">
        <v>5</v>
      </c>
      <c r="H476" s="16">
        <v>165500</v>
      </c>
      <c r="I476" s="27">
        <f>Table2[[#This Row],[Քանակ]]*Table2[[#This Row],[ Միավորի գին]]</f>
        <v>827500</v>
      </c>
      <c r="J476" s="1" t="s">
        <v>330</v>
      </c>
      <c r="K476" s="56"/>
    </row>
    <row r="477" spans="2:11" ht="83.25" thickBot="1" x14ac:dyDescent="0.3">
      <c r="B477" s="89">
        <f t="shared" si="11"/>
        <v>20260424</v>
      </c>
      <c r="C477" s="22" t="s">
        <v>25</v>
      </c>
      <c r="D477" s="24" t="s">
        <v>151</v>
      </c>
      <c r="E477" s="28" t="s">
        <v>466</v>
      </c>
      <c r="F477" s="1" t="s">
        <v>11</v>
      </c>
      <c r="G477" s="27">
        <v>15</v>
      </c>
      <c r="H477" s="16">
        <v>95000</v>
      </c>
      <c r="I477" s="27">
        <f>Table2[[#This Row],[Քանակ]]*Table2[[#This Row],[ Միավորի գին]]</f>
        <v>1425000</v>
      </c>
      <c r="J477" s="1" t="s">
        <v>326</v>
      </c>
      <c r="K477" s="56"/>
    </row>
    <row r="478" spans="2:11" ht="83.25" thickBot="1" x14ac:dyDescent="0.3">
      <c r="B478" s="89">
        <f t="shared" si="11"/>
        <v>20260425</v>
      </c>
      <c r="C478" s="22" t="s">
        <v>25</v>
      </c>
      <c r="D478" s="24" t="s">
        <v>151</v>
      </c>
      <c r="E478" s="28" t="s">
        <v>466</v>
      </c>
      <c r="F478" s="1" t="s">
        <v>11</v>
      </c>
      <c r="G478" s="27">
        <v>5</v>
      </c>
      <c r="H478" s="16">
        <v>150000</v>
      </c>
      <c r="I478" s="27">
        <f>Table2[[#This Row],[Քանակ]]*Table2[[#This Row],[ Միավորի գին]]</f>
        <v>750000</v>
      </c>
      <c r="J478" s="1" t="s">
        <v>330</v>
      </c>
      <c r="K478" s="56"/>
    </row>
    <row r="479" spans="2:11" ht="83.25" thickBot="1" x14ac:dyDescent="0.3">
      <c r="B479" s="89">
        <f t="shared" si="11"/>
        <v>20260426</v>
      </c>
      <c r="C479" s="22" t="s">
        <v>25</v>
      </c>
      <c r="D479" s="24" t="s">
        <v>151</v>
      </c>
      <c r="E479" s="28" t="s">
        <v>466</v>
      </c>
      <c r="F479" s="1" t="s">
        <v>11</v>
      </c>
      <c r="G479" s="27">
        <v>79</v>
      </c>
      <c r="H479" s="16">
        <v>155000</v>
      </c>
      <c r="I479" s="27">
        <f>Table2[[#This Row],[Քանակ]]*Table2[[#This Row],[ Միավորի գին]]</f>
        <v>12245000</v>
      </c>
      <c r="J479" s="1" t="s">
        <v>326</v>
      </c>
      <c r="K479" s="56"/>
    </row>
    <row r="480" spans="2:11" ht="83.25" thickBot="1" x14ac:dyDescent="0.3">
      <c r="B480" s="89">
        <f t="shared" si="11"/>
        <v>20260427</v>
      </c>
      <c r="C480" s="22" t="s">
        <v>25</v>
      </c>
      <c r="D480" s="24" t="s">
        <v>151</v>
      </c>
      <c r="E480" s="28" t="s">
        <v>466</v>
      </c>
      <c r="F480" s="1" t="s">
        <v>11</v>
      </c>
      <c r="G480" s="27">
        <v>16</v>
      </c>
      <c r="H480" s="16">
        <v>70000</v>
      </c>
      <c r="I480" s="27">
        <f>Table2[[#This Row],[Քանակ]]*Table2[[#This Row],[ Միավորի գին]]</f>
        <v>1120000</v>
      </c>
      <c r="J480" s="1" t="s">
        <v>326</v>
      </c>
      <c r="K480" s="56"/>
    </row>
    <row r="481" spans="2:11" ht="83.25" thickBot="1" x14ac:dyDescent="0.3">
      <c r="B481" s="89">
        <f t="shared" si="11"/>
        <v>20260428</v>
      </c>
      <c r="C481" s="22" t="s">
        <v>25</v>
      </c>
      <c r="D481" s="24" t="s">
        <v>151</v>
      </c>
      <c r="E481" s="28" t="s">
        <v>466</v>
      </c>
      <c r="F481" s="1" t="s">
        <v>11</v>
      </c>
      <c r="G481" s="27">
        <v>7</v>
      </c>
      <c r="H481" s="16">
        <v>700000</v>
      </c>
      <c r="I481" s="27">
        <f>Table2[[#This Row],[Քանակ]]*Table2[[#This Row],[ Միավորի գին]]</f>
        <v>4900000</v>
      </c>
      <c r="J481" s="1" t="s">
        <v>326</v>
      </c>
      <c r="K481" s="56"/>
    </row>
    <row r="482" spans="2:11" ht="83.25" thickBot="1" x14ac:dyDescent="0.3">
      <c r="B482" s="89">
        <f t="shared" si="11"/>
        <v>20260429</v>
      </c>
      <c r="C482" s="22" t="s">
        <v>25</v>
      </c>
      <c r="D482" s="24" t="s">
        <v>151</v>
      </c>
      <c r="E482" s="28" t="s">
        <v>466</v>
      </c>
      <c r="F482" s="1" t="s">
        <v>11</v>
      </c>
      <c r="G482" s="27">
        <v>10</v>
      </c>
      <c r="H482" s="16">
        <v>150000</v>
      </c>
      <c r="I482" s="27">
        <f>Table2[[#This Row],[Քանակ]]*Table2[[#This Row],[ Միավորի գին]]</f>
        <v>1500000</v>
      </c>
      <c r="J482" s="1" t="s">
        <v>326</v>
      </c>
      <c r="K482" s="56"/>
    </row>
    <row r="483" spans="2:11" ht="83.25" thickBot="1" x14ac:dyDescent="0.3">
      <c r="B483" s="89">
        <f t="shared" si="11"/>
        <v>20260430</v>
      </c>
      <c r="C483" s="22" t="s">
        <v>25</v>
      </c>
      <c r="D483" s="24" t="s">
        <v>151</v>
      </c>
      <c r="E483" s="28" t="s">
        <v>466</v>
      </c>
      <c r="F483" s="1" t="s">
        <v>11</v>
      </c>
      <c r="G483" s="27">
        <v>1</v>
      </c>
      <c r="H483" s="16">
        <v>400000</v>
      </c>
      <c r="I483" s="27">
        <f>Table2[[#This Row],[Քանակ]]*Table2[[#This Row],[ Միավորի գին]]</f>
        <v>400000</v>
      </c>
      <c r="J483" s="1" t="s">
        <v>330</v>
      </c>
      <c r="K483" s="56"/>
    </row>
    <row r="484" spans="2:11" ht="83.25" thickBot="1" x14ac:dyDescent="0.3">
      <c r="B484" s="89">
        <f t="shared" si="11"/>
        <v>20260431</v>
      </c>
      <c r="C484" s="22" t="s">
        <v>25</v>
      </c>
      <c r="D484" s="24" t="s">
        <v>151</v>
      </c>
      <c r="E484" s="28" t="s">
        <v>466</v>
      </c>
      <c r="F484" s="1" t="s">
        <v>11</v>
      </c>
      <c r="G484" s="27">
        <v>2</v>
      </c>
      <c r="H484" s="16">
        <v>275000</v>
      </c>
      <c r="I484" s="27">
        <f>Table2[[#This Row],[Քանակ]]*Table2[[#This Row],[ Միավորի գին]]</f>
        <v>550000</v>
      </c>
      <c r="J484" s="1" t="s">
        <v>330</v>
      </c>
      <c r="K484" s="56"/>
    </row>
    <row r="485" spans="2:11" ht="83.25" thickBot="1" x14ac:dyDescent="0.3">
      <c r="B485" s="89">
        <f t="shared" si="11"/>
        <v>20260432</v>
      </c>
      <c r="C485" s="22" t="s">
        <v>25</v>
      </c>
      <c r="D485" s="24" t="s">
        <v>151</v>
      </c>
      <c r="E485" s="28" t="s">
        <v>466</v>
      </c>
      <c r="F485" s="1" t="s">
        <v>11</v>
      </c>
      <c r="G485" s="27">
        <v>6</v>
      </c>
      <c r="H485" s="16">
        <v>60000</v>
      </c>
      <c r="I485" s="27">
        <f>Table2[[#This Row],[Քանակ]]*Table2[[#This Row],[ Միավորի գին]]</f>
        <v>360000</v>
      </c>
      <c r="J485" s="1" t="s">
        <v>330</v>
      </c>
      <c r="K485" s="56"/>
    </row>
    <row r="486" spans="2:11" ht="33.75" thickBot="1" x14ac:dyDescent="0.3">
      <c r="B486" s="89">
        <f t="shared" si="11"/>
        <v>20260433</v>
      </c>
      <c r="C486" s="22" t="s">
        <v>29</v>
      </c>
      <c r="D486" s="24" t="s">
        <v>151</v>
      </c>
      <c r="E486" s="28" t="s">
        <v>241</v>
      </c>
      <c r="F486" s="1" t="s">
        <v>11</v>
      </c>
      <c r="G486" s="27">
        <v>3</v>
      </c>
      <c r="H486" s="16">
        <v>160000</v>
      </c>
      <c r="I486" s="27">
        <f>Table2[[#This Row],[Քանակ]]*Table2[[#This Row],[ Միավորի գին]]</f>
        <v>480000</v>
      </c>
      <c r="J486" s="1" t="s">
        <v>330</v>
      </c>
      <c r="K486" s="56"/>
    </row>
    <row r="487" spans="2:11" ht="66.75" thickBot="1" x14ac:dyDescent="0.3">
      <c r="B487" s="89">
        <f t="shared" si="11"/>
        <v>20260434</v>
      </c>
      <c r="C487" s="22" t="s">
        <v>12</v>
      </c>
      <c r="D487" s="24" t="s">
        <v>151</v>
      </c>
      <c r="E487" s="28" t="s">
        <v>387</v>
      </c>
      <c r="F487" s="1" t="s">
        <v>11</v>
      </c>
      <c r="G487" s="27">
        <v>10</v>
      </c>
      <c r="H487" s="16">
        <v>140000</v>
      </c>
      <c r="I487" s="27">
        <f>Table2[[#This Row],[Քանակ]]*Table2[[#This Row],[ Միավորի գին]]</f>
        <v>1400000</v>
      </c>
      <c r="J487" s="1" t="s">
        <v>326</v>
      </c>
      <c r="K487" s="56"/>
    </row>
    <row r="488" spans="2:11" ht="66.75" thickBot="1" x14ac:dyDescent="0.3">
      <c r="B488" s="89">
        <f t="shared" si="11"/>
        <v>20260435</v>
      </c>
      <c r="C488" s="22" t="s">
        <v>12</v>
      </c>
      <c r="D488" s="24" t="s">
        <v>151</v>
      </c>
      <c r="E488" s="28" t="s">
        <v>387</v>
      </c>
      <c r="F488" s="1" t="s">
        <v>11</v>
      </c>
      <c r="G488" s="27">
        <v>10</v>
      </c>
      <c r="H488" s="16">
        <v>200000</v>
      </c>
      <c r="I488" s="27">
        <f>Table2[[#This Row],[Քանակ]]*Table2[[#This Row],[ Միավորի գին]]</f>
        <v>2000000</v>
      </c>
      <c r="J488" s="1" t="s">
        <v>326</v>
      </c>
      <c r="K488" s="56"/>
    </row>
    <row r="489" spans="2:11" ht="66.75" thickBot="1" x14ac:dyDescent="0.3">
      <c r="B489" s="89">
        <f t="shared" si="11"/>
        <v>20260436</v>
      </c>
      <c r="C489" s="22" t="s">
        <v>22</v>
      </c>
      <c r="D489" s="24" t="s">
        <v>151</v>
      </c>
      <c r="E489" s="28" t="s">
        <v>242</v>
      </c>
      <c r="F489" s="1" t="s">
        <v>11</v>
      </c>
      <c r="G489" s="27">
        <v>15</v>
      </c>
      <c r="H489" s="16">
        <v>270000</v>
      </c>
      <c r="I489" s="27">
        <f>Table2[[#This Row],[Քանակ]]*Table2[[#This Row],[ Միավորի գին]]</f>
        <v>4050000</v>
      </c>
      <c r="J489" s="1" t="s">
        <v>326</v>
      </c>
      <c r="K489" s="56"/>
    </row>
    <row r="490" spans="2:11" ht="66.75" thickBot="1" x14ac:dyDescent="0.3">
      <c r="B490" s="89">
        <f t="shared" si="11"/>
        <v>20260437</v>
      </c>
      <c r="C490" s="22" t="s">
        <v>35</v>
      </c>
      <c r="D490" s="24" t="s">
        <v>151</v>
      </c>
      <c r="E490" s="28" t="s">
        <v>243</v>
      </c>
      <c r="F490" s="1" t="s">
        <v>11</v>
      </c>
      <c r="G490" s="27">
        <v>2</v>
      </c>
      <c r="H490" s="16">
        <v>183000</v>
      </c>
      <c r="I490" s="27">
        <f>Table2[[#This Row],[Քանակ]]*Table2[[#This Row],[ Միավորի գին]]</f>
        <v>366000</v>
      </c>
      <c r="J490" s="1" t="s">
        <v>330</v>
      </c>
      <c r="K490" s="56"/>
    </row>
    <row r="491" spans="2:11" ht="66.75" thickBot="1" x14ac:dyDescent="0.3">
      <c r="B491" s="89">
        <f t="shared" si="11"/>
        <v>20260438</v>
      </c>
      <c r="C491" s="22" t="s">
        <v>35</v>
      </c>
      <c r="D491" s="24" t="s">
        <v>151</v>
      </c>
      <c r="E491" s="28" t="s">
        <v>244</v>
      </c>
      <c r="F491" s="1" t="s">
        <v>11</v>
      </c>
      <c r="G491" s="27">
        <v>2</v>
      </c>
      <c r="H491" s="16">
        <v>65000</v>
      </c>
      <c r="I491" s="27">
        <f>Table2[[#This Row],[Քանակ]]*Table2[[#This Row],[ Միավորի գին]]</f>
        <v>130000</v>
      </c>
      <c r="J491" s="1" t="s">
        <v>330</v>
      </c>
      <c r="K491" s="56"/>
    </row>
    <row r="492" spans="2:11" ht="66.75" thickBot="1" x14ac:dyDescent="0.3">
      <c r="B492" s="89">
        <f t="shared" si="11"/>
        <v>20260439</v>
      </c>
      <c r="C492" s="22" t="s">
        <v>35</v>
      </c>
      <c r="D492" s="24" t="s">
        <v>151</v>
      </c>
      <c r="E492" s="28" t="s">
        <v>245</v>
      </c>
      <c r="F492" s="1" t="s">
        <v>11</v>
      </c>
      <c r="G492" s="27">
        <v>2</v>
      </c>
      <c r="H492" s="16">
        <v>115000</v>
      </c>
      <c r="I492" s="27">
        <f>Table2[[#This Row],[Քանակ]]*Table2[[#This Row],[ Միավորի գին]]</f>
        <v>230000</v>
      </c>
      <c r="J492" s="1" t="s">
        <v>330</v>
      </c>
      <c r="K492" s="56"/>
    </row>
    <row r="493" spans="2:11" ht="66.75" thickBot="1" x14ac:dyDescent="0.3">
      <c r="B493" s="89">
        <f t="shared" si="11"/>
        <v>20260440</v>
      </c>
      <c r="C493" s="22" t="s">
        <v>35</v>
      </c>
      <c r="D493" s="24" t="s">
        <v>151</v>
      </c>
      <c r="E493" s="28" t="s">
        <v>490</v>
      </c>
      <c r="F493" s="1" t="s">
        <v>9</v>
      </c>
      <c r="G493" s="27">
        <v>1</v>
      </c>
      <c r="H493" s="16">
        <v>74000</v>
      </c>
      <c r="I493" s="27">
        <v>74000</v>
      </c>
      <c r="J493" s="1" t="s">
        <v>330</v>
      </c>
      <c r="K493" s="1"/>
    </row>
    <row r="494" spans="2:11" ht="83.25" thickBot="1" x14ac:dyDescent="0.3">
      <c r="B494" s="89">
        <f t="shared" si="11"/>
        <v>20260441</v>
      </c>
      <c r="C494" s="22" t="s">
        <v>25</v>
      </c>
      <c r="D494" s="24" t="s">
        <v>151</v>
      </c>
      <c r="E494" s="28" t="s">
        <v>246</v>
      </c>
      <c r="F494" s="1" t="s">
        <v>11</v>
      </c>
      <c r="G494" s="27">
        <v>3</v>
      </c>
      <c r="H494" s="16">
        <v>140000</v>
      </c>
      <c r="I494" s="27">
        <f>Table2[[#This Row],[Քանակ]]*Table2[[#This Row],[ Միավորի գին]]</f>
        <v>420000</v>
      </c>
      <c r="J494" s="1" t="s">
        <v>330</v>
      </c>
      <c r="K494" s="56"/>
    </row>
    <row r="495" spans="2:11" ht="83.25" thickBot="1" x14ac:dyDescent="0.3">
      <c r="B495" s="89">
        <f t="shared" si="11"/>
        <v>20260442</v>
      </c>
      <c r="C495" s="22" t="s">
        <v>25</v>
      </c>
      <c r="D495" s="24" t="s">
        <v>151</v>
      </c>
      <c r="E495" s="28" t="s">
        <v>247</v>
      </c>
      <c r="F495" s="1" t="s">
        <v>11</v>
      </c>
      <c r="G495" s="27">
        <v>2</v>
      </c>
      <c r="H495" s="16">
        <v>140000</v>
      </c>
      <c r="I495" s="27">
        <f>Table2[[#This Row],[Քանակ]]*Table2[[#This Row],[ Միավորի գին]]</f>
        <v>280000</v>
      </c>
      <c r="J495" s="1" t="s">
        <v>330</v>
      </c>
      <c r="K495" s="56"/>
    </row>
    <row r="496" spans="2:11" ht="33.75" thickBot="1" x14ac:dyDescent="0.3">
      <c r="B496" s="89">
        <f t="shared" si="11"/>
        <v>20260443</v>
      </c>
      <c r="C496" s="22" t="s">
        <v>34</v>
      </c>
      <c r="D496" s="24" t="s">
        <v>151</v>
      </c>
      <c r="E496" s="28" t="s">
        <v>388</v>
      </c>
      <c r="F496" s="1" t="s">
        <v>11</v>
      </c>
      <c r="G496" s="27">
        <v>1</v>
      </c>
      <c r="H496" s="16">
        <v>6000000</v>
      </c>
      <c r="I496" s="27">
        <f>Table2[[#This Row],[Քանակ]]*Table2[[#This Row],[ Միավորի գին]]</f>
        <v>6000000</v>
      </c>
      <c r="J496" s="1" t="s">
        <v>326</v>
      </c>
      <c r="K496" s="56"/>
    </row>
    <row r="497" spans="2:11" ht="33.75" thickBot="1" x14ac:dyDescent="0.3">
      <c r="B497" s="89">
        <f t="shared" si="11"/>
        <v>20260444</v>
      </c>
      <c r="C497" s="22" t="s">
        <v>34</v>
      </c>
      <c r="D497" s="24" t="s">
        <v>151</v>
      </c>
      <c r="E497" s="28" t="s">
        <v>389</v>
      </c>
      <c r="F497" s="1" t="s">
        <v>11</v>
      </c>
      <c r="G497" s="27">
        <v>2</v>
      </c>
      <c r="H497" s="16">
        <v>400000</v>
      </c>
      <c r="I497" s="27">
        <f>Table2[[#This Row],[Քանակ]]*Table2[[#This Row],[ Միավորի գին]]</f>
        <v>800000</v>
      </c>
      <c r="J497" s="1" t="s">
        <v>330</v>
      </c>
      <c r="K497" s="56"/>
    </row>
    <row r="498" spans="2:11" ht="83.25" thickBot="1" x14ac:dyDescent="0.3">
      <c r="B498" s="89">
        <f t="shared" si="11"/>
        <v>20260445</v>
      </c>
      <c r="C498" s="22" t="s">
        <v>25</v>
      </c>
      <c r="D498" s="24" t="s">
        <v>151</v>
      </c>
      <c r="E498" s="28" t="s">
        <v>248</v>
      </c>
      <c r="F498" s="1" t="s">
        <v>11</v>
      </c>
      <c r="G498" s="27">
        <v>2</v>
      </c>
      <c r="H498" s="16">
        <v>60000</v>
      </c>
      <c r="I498" s="27">
        <f>Table2[[#This Row],[Քանակ]]*Table2[[#This Row],[ Միավորի գին]]</f>
        <v>120000</v>
      </c>
      <c r="J498" s="1" t="s">
        <v>330</v>
      </c>
      <c r="K498" s="56"/>
    </row>
    <row r="499" spans="2:11" ht="83.25" thickBot="1" x14ac:dyDescent="0.3">
      <c r="B499" s="89">
        <f t="shared" si="11"/>
        <v>20260446</v>
      </c>
      <c r="C499" s="95" t="s">
        <v>25</v>
      </c>
      <c r="D499" s="24" t="s">
        <v>151</v>
      </c>
      <c r="E499" s="93" t="s">
        <v>494</v>
      </c>
      <c r="F499" s="90" t="s">
        <v>11</v>
      </c>
      <c r="G499" s="91">
        <v>2</v>
      </c>
      <c r="H499" s="4">
        <v>2650000</v>
      </c>
      <c r="I499" s="92">
        <v>5300000</v>
      </c>
      <c r="J499" s="90" t="s">
        <v>326</v>
      </c>
      <c r="K499" s="90"/>
    </row>
    <row r="500" spans="2:11" ht="33.75" thickBot="1" x14ac:dyDescent="0.3">
      <c r="B500" s="89">
        <f t="shared" si="11"/>
        <v>20260447</v>
      </c>
      <c r="C500" s="22" t="s">
        <v>34</v>
      </c>
      <c r="D500" s="24" t="s">
        <v>151</v>
      </c>
      <c r="E500" s="28" t="s">
        <v>249</v>
      </c>
      <c r="F500" s="1" t="s">
        <v>11</v>
      </c>
      <c r="G500" s="27">
        <v>1</v>
      </c>
      <c r="H500" s="16">
        <v>227000</v>
      </c>
      <c r="I500" s="27">
        <f>Table2[[#This Row],[Քանակ]]*Table2[[#This Row],[ Միավորի գին]]</f>
        <v>227000</v>
      </c>
      <c r="J500" s="1" t="s">
        <v>330</v>
      </c>
      <c r="K500" s="56"/>
    </row>
    <row r="501" spans="2:11" ht="83.25" thickBot="1" x14ac:dyDescent="0.3">
      <c r="B501" s="89">
        <f t="shared" si="11"/>
        <v>20260448</v>
      </c>
      <c r="C501" s="22" t="s">
        <v>25</v>
      </c>
      <c r="D501" s="24" t="s">
        <v>151</v>
      </c>
      <c r="E501" s="28" t="s">
        <v>250</v>
      </c>
      <c r="F501" s="1" t="s">
        <v>11</v>
      </c>
      <c r="G501" s="27">
        <v>1</v>
      </c>
      <c r="H501" s="16">
        <v>700000</v>
      </c>
      <c r="I501" s="27">
        <f>Table2[[#This Row],[Քանակ]]*Table2[[#This Row],[ Միավորի գին]]</f>
        <v>700000</v>
      </c>
      <c r="J501" s="1" t="s">
        <v>330</v>
      </c>
      <c r="K501" s="56"/>
    </row>
    <row r="502" spans="2:11" ht="66.75" thickBot="1" x14ac:dyDescent="0.3">
      <c r="B502" s="89">
        <f t="shared" si="11"/>
        <v>20260449</v>
      </c>
      <c r="C502" s="22" t="s">
        <v>35</v>
      </c>
      <c r="D502" s="24" t="s">
        <v>151</v>
      </c>
      <c r="E502" s="28" t="s">
        <v>251</v>
      </c>
      <c r="F502" s="1" t="s">
        <v>11</v>
      </c>
      <c r="G502" s="27">
        <v>1</v>
      </c>
      <c r="H502" s="16">
        <v>100000</v>
      </c>
      <c r="I502" s="27">
        <f>Table2[[#This Row],[Քանակ]]*Table2[[#This Row],[ Միավորի գին]]</f>
        <v>100000</v>
      </c>
      <c r="J502" s="1" t="s">
        <v>330</v>
      </c>
      <c r="K502" s="56"/>
    </row>
    <row r="503" spans="2:11" ht="33.75" thickBot="1" x14ac:dyDescent="0.3">
      <c r="B503" s="89">
        <f t="shared" si="11"/>
        <v>20260450</v>
      </c>
      <c r="C503" s="22" t="s">
        <v>34</v>
      </c>
      <c r="D503" s="24" t="s">
        <v>151</v>
      </c>
      <c r="E503" s="28" t="s">
        <v>252</v>
      </c>
      <c r="F503" s="1" t="s">
        <v>11</v>
      </c>
      <c r="G503" s="27">
        <v>3</v>
      </c>
      <c r="H503" s="16">
        <v>150000</v>
      </c>
      <c r="I503" s="27">
        <f>Table2[[#This Row],[Քանակ]]*Table2[[#This Row],[ Միավորի գին]]</f>
        <v>450000</v>
      </c>
      <c r="J503" s="1" t="s">
        <v>330</v>
      </c>
      <c r="K503" s="56"/>
    </row>
    <row r="504" spans="2:11" ht="66.75" thickBot="1" x14ac:dyDescent="0.3">
      <c r="B504" s="89">
        <f t="shared" si="11"/>
        <v>20260451</v>
      </c>
      <c r="C504" s="22" t="s">
        <v>12</v>
      </c>
      <c r="D504" s="24" t="s">
        <v>151</v>
      </c>
      <c r="E504" s="28" t="s">
        <v>221</v>
      </c>
      <c r="F504" s="1" t="s">
        <v>11</v>
      </c>
      <c r="G504" s="27">
        <v>41</v>
      </c>
      <c r="H504" s="16">
        <v>750000</v>
      </c>
      <c r="I504" s="27">
        <f>G504*H504</f>
        <v>30750000</v>
      </c>
      <c r="J504" s="1" t="s">
        <v>326</v>
      </c>
      <c r="K504" s="56" t="s">
        <v>335</v>
      </c>
    </row>
    <row r="505" spans="2:11" ht="66.75" thickBot="1" x14ac:dyDescent="0.3">
      <c r="B505" s="89">
        <f t="shared" si="11"/>
        <v>20260452</v>
      </c>
      <c r="C505" s="22" t="s">
        <v>12</v>
      </c>
      <c r="D505" s="24" t="s">
        <v>151</v>
      </c>
      <c r="E505" s="28" t="s">
        <v>220</v>
      </c>
      <c r="F505" s="1" t="s">
        <v>11</v>
      </c>
      <c r="G505" s="27">
        <v>16</v>
      </c>
      <c r="H505" s="16">
        <v>75000</v>
      </c>
      <c r="I505" s="27">
        <f>G505*H505</f>
        <v>1200000</v>
      </c>
      <c r="J505" s="1" t="s">
        <v>326</v>
      </c>
      <c r="K505" s="56" t="s">
        <v>335</v>
      </c>
    </row>
    <row r="506" spans="2:11" ht="50.25" thickBot="1" x14ac:dyDescent="0.3">
      <c r="B506" s="89">
        <f t="shared" si="11"/>
        <v>20260453</v>
      </c>
      <c r="C506" s="22" t="s">
        <v>45</v>
      </c>
      <c r="D506" s="24" t="s">
        <v>153</v>
      </c>
      <c r="E506" s="28" t="s">
        <v>390</v>
      </c>
      <c r="F506" s="1" t="s">
        <v>9</v>
      </c>
      <c r="G506" s="27">
        <v>1</v>
      </c>
      <c r="H506" s="16">
        <v>112214556.96000001</v>
      </c>
      <c r="I506" s="27">
        <f t="shared" ref="I506:I521" si="12">G506*H506</f>
        <v>112214556.96000001</v>
      </c>
      <c r="J506" s="1" t="s">
        <v>330</v>
      </c>
      <c r="K506" s="56"/>
    </row>
    <row r="507" spans="2:11" ht="50.25" thickBot="1" x14ac:dyDescent="0.3">
      <c r="B507" s="89">
        <f t="shared" si="11"/>
        <v>20260454</v>
      </c>
      <c r="C507" s="22" t="s">
        <v>45</v>
      </c>
      <c r="D507" s="24" t="s">
        <v>153</v>
      </c>
      <c r="E507" s="28" t="s">
        <v>390</v>
      </c>
      <c r="F507" s="1" t="s">
        <v>9</v>
      </c>
      <c r="G507" s="27">
        <v>1</v>
      </c>
      <c r="H507" s="16">
        <v>17231088.719999999</v>
      </c>
      <c r="I507" s="27">
        <f t="shared" si="12"/>
        <v>17231088.719999999</v>
      </c>
      <c r="J507" s="1" t="s">
        <v>330</v>
      </c>
      <c r="K507" s="56"/>
    </row>
    <row r="508" spans="2:11" ht="50.25" thickBot="1" x14ac:dyDescent="0.3">
      <c r="B508" s="89">
        <f t="shared" si="11"/>
        <v>20260455</v>
      </c>
      <c r="C508" s="22" t="s">
        <v>45</v>
      </c>
      <c r="D508" s="24" t="s">
        <v>153</v>
      </c>
      <c r="E508" s="28" t="s">
        <v>390</v>
      </c>
      <c r="F508" s="1" t="s">
        <v>9</v>
      </c>
      <c r="G508" s="27">
        <v>1</v>
      </c>
      <c r="H508" s="16">
        <v>38876183.280000001</v>
      </c>
      <c r="I508" s="27">
        <f t="shared" si="12"/>
        <v>38876183.280000001</v>
      </c>
      <c r="J508" s="1" t="s">
        <v>330</v>
      </c>
      <c r="K508" s="56"/>
    </row>
    <row r="509" spans="2:11" ht="50.25" thickBot="1" x14ac:dyDescent="0.3">
      <c r="B509" s="89">
        <f t="shared" si="11"/>
        <v>20260456</v>
      </c>
      <c r="C509" s="22" t="s">
        <v>45</v>
      </c>
      <c r="D509" s="24" t="s">
        <v>153</v>
      </c>
      <c r="E509" s="28" t="s">
        <v>390</v>
      </c>
      <c r="F509" s="1" t="s">
        <v>9</v>
      </c>
      <c r="G509" s="27">
        <v>1</v>
      </c>
      <c r="H509" s="16">
        <v>56107278.480000004</v>
      </c>
      <c r="I509" s="27">
        <f t="shared" si="12"/>
        <v>56107278.480000004</v>
      </c>
      <c r="J509" s="1" t="s">
        <v>330</v>
      </c>
      <c r="K509" s="56"/>
    </row>
    <row r="510" spans="2:11" ht="50.25" thickBot="1" x14ac:dyDescent="0.3">
      <c r="B510" s="89">
        <f t="shared" si="11"/>
        <v>20260457</v>
      </c>
      <c r="C510" s="22" t="s">
        <v>45</v>
      </c>
      <c r="D510" s="24" t="s">
        <v>153</v>
      </c>
      <c r="E510" s="28" t="s">
        <v>391</v>
      </c>
      <c r="F510" s="1" t="s">
        <v>9</v>
      </c>
      <c r="G510" s="27">
        <v>1</v>
      </c>
      <c r="H510" s="4">
        <v>500000</v>
      </c>
      <c r="I510" s="27">
        <f>G510*H510</f>
        <v>500000</v>
      </c>
      <c r="J510" s="1" t="s">
        <v>330</v>
      </c>
      <c r="K510" s="56"/>
    </row>
    <row r="511" spans="2:11" ht="33.75" thickBot="1" x14ac:dyDescent="0.3">
      <c r="B511" s="89">
        <f t="shared" si="11"/>
        <v>20260458</v>
      </c>
      <c r="C511" s="22" t="s">
        <v>18</v>
      </c>
      <c r="D511" s="24" t="s">
        <v>151</v>
      </c>
      <c r="E511" s="28" t="s">
        <v>205</v>
      </c>
      <c r="F511" s="1" t="s">
        <v>11</v>
      </c>
      <c r="G511" s="27">
        <v>8</v>
      </c>
      <c r="H511" s="16">
        <v>18000</v>
      </c>
      <c r="I511" s="27">
        <f t="shared" si="12"/>
        <v>144000</v>
      </c>
      <c r="J511" s="1" t="s">
        <v>330</v>
      </c>
      <c r="K511" s="56"/>
    </row>
    <row r="512" spans="2:11" ht="33.75" thickBot="1" x14ac:dyDescent="0.3">
      <c r="B512" s="89">
        <f t="shared" si="11"/>
        <v>20260459</v>
      </c>
      <c r="C512" s="22" t="s">
        <v>18</v>
      </c>
      <c r="D512" s="24" t="s">
        <v>151</v>
      </c>
      <c r="E512" s="28" t="s">
        <v>205</v>
      </c>
      <c r="F512" s="1" t="s">
        <v>11</v>
      </c>
      <c r="G512" s="27">
        <v>22</v>
      </c>
      <c r="H512" s="16">
        <v>25000</v>
      </c>
      <c r="I512" s="27">
        <f t="shared" si="12"/>
        <v>550000</v>
      </c>
      <c r="J512" s="1" t="s">
        <v>330</v>
      </c>
      <c r="K512" s="56"/>
    </row>
    <row r="513" spans="2:11" ht="33.75" thickBot="1" x14ac:dyDescent="0.3">
      <c r="B513" s="89">
        <f t="shared" si="11"/>
        <v>20260460</v>
      </c>
      <c r="C513" s="22" t="s">
        <v>18</v>
      </c>
      <c r="D513" s="24" t="s">
        <v>151</v>
      </c>
      <c r="E513" s="28" t="s">
        <v>205</v>
      </c>
      <c r="F513" s="1" t="s">
        <v>11</v>
      </c>
      <c r="G513" s="27">
        <v>22</v>
      </c>
      <c r="H513" s="16">
        <v>20000</v>
      </c>
      <c r="I513" s="27">
        <f t="shared" si="12"/>
        <v>440000</v>
      </c>
      <c r="J513" s="1" t="s">
        <v>330</v>
      </c>
      <c r="K513" s="56"/>
    </row>
    <row r="514" spans="2:11" ht="66.75" thickBot="1" x14ac:dyDescent="0.3">
      <c r="B514" s="89">
        <f t="shared" si="11"/>
        <v>20260461</v>
      </c>
      <c r="C514" s="22" t="s">
        <v>45</v>
      </c>
      <c r="D514" s="24" t="s">
        <v>153</v>
      </c>
      <c r="E514" s="28" t="s">
        <v>257</v>
      </c>
      <c r="F514" s="1" t="s">
        <v>70</v>
      </c>
      <c r="G514" s="27">
        <v>5</v>
      </c>
      <c r="H514" s="16">
        <v>250000</v>
      </c>
      <c r="I514" s="27">
        <f t="shared" si="12"/>
        <v>1250000</v>
      </c>
      <c r="J514" s="1" t="s">
        <v>330</v>
      </c>
      <c r="K514" s="56"/>
    </row>
    <row r="515" spans="2:11" ht="66.75" thickBot="1" x14ac:dyDescent="0.3">
      <c r="B515" s="89">
        <f t="shared" si="11"/>
        <v>20260462</v>
      </c>
      <c r="C515" s="22" t="s">
        <v>45</v>
      </c>
      <c r="D515" s="24" t="s">
        <v>153</v>
      </c>
      <c r="E515" s="28" t="s">
        <v>258</v>
      </c>
      <c r="F515" s="1" t="s">
        <v>70</v>
      </c>
      <c r="G515" s="27">
        <v>6</v>
      </c>
      <c r="H515" s="16">
        <v>50000</v>
      </c>
      <c r="I515" s="27">
        <f t="shared" si="12"/>
        <v>300000</v>
      </c>
      <c r="J515" s="1" t="s">
        <v>330</v>
      </c>
      <c r="K515" s="56"/>
    </row>
    <row r="516" spans="2:11" ht="83.25" thickBot="1" x14ac:dyDescent="0.3">
      <c r="B516" s="89">
        <f t="shared" si="11"/>
        <v>20260463</v>
      </c>
      <c r="C516" s="22" t="s">
        <v>45</v>
      </c>
      <c r="D516" s="24" t="s">
        <v>153</v>
      </c>
      <c r="E516" s="28" t="s">
        <v>259</v>
      </c>
      <c r="F516" s="1" t="s">
        <v>70</v>
      </c>
      <c r="G516" s="27">
        <v>4</v>
      </c>
      <c r="H516" s="16">
        <v>80000</v>
      </c>
      <c r="I516" s="27">
        <f t="shared" si="12"/>
        <v>320000</v>
      </c>
      <c r="J516" s="1" t="s">
        <v>330</v>
      </c>
      <c r="K516" s="56"/>
    </row>
    <row r="517" spans="2:11" ht="50.25" thickBot="1" x14ac:dyDescent="0.3">
      <c r="B517" s="89">
        <f t="shared" ref="B517:B580" si="13">IF(J517&lt;&gt;"",VALUE(LEFT(B516,FIND("/",B516&amp;"/")-1))+1,LEFT(B516,FIND("/",B516&amp;"/")-1)&amp;"/"&amp;IF(ISNUMBER(SEARCH("/",B516)),VALUE(RIGHT(B516,LEN(B516)-FIND("/",B516)))+1,1))</f>
        <v>20260464</v>
      </c>
      <c r="C517" s="22" t="s">
        <v>45</v>
      </c>
      <c r="D517" s="24" t="s">
        <v>151</v>
      </c>
      <c r="E517" s="28" t="s">
        <v>491</v>
      </c>
      <c r="F517" s="1" t="s">
        <v>9</v>
      </c>
      <c r="G517" s="27"/>
      <c r="H517" s="4"/>
      <c r="I517" s="27">
        <v>500000</v>
      </c>
      <c r="J517" s="1" t="s">
        <v>330</v>
      </c>
      <c r="K517" s="1"/>
    </row>
    <row r="518" spans="2:11" ht="66.75" thickBot="1" x14ac:dyDescent="0.3">
      <c r="B518" s="89">
        <f t="shared" si="13"/>
        <v>20260465</v>
      </c>
      <c r="C518" s="22" t="s">
        <v>45</v>
      </c>
      <c r="D518" s="24" t="s">
        <v>153</v>
      </c>
      <c r="E518" s="28" t="s">
        <v>260</v>
      </c>
      <c r="F518" s="1" t="s">
        <v>9</v>
      </c>
      <c r="G518" s="27">
        <v>1</v>
      </c>
      <c r="H518" s="16">
        <v>432000</v>
      </c>
      <c r="I518" s="27">
        <f t="shared" si="12"/>
        <v>432000</v>
      </c>
      <c r="J518" s="1" t="s">
        <v>330</v>
      </c>
      <c r="K518" s="56"/>
    </row>
    <row r="519" spans="2:11" ht="83.25" thickBot="1" x14ac:dyDescent="0.3">
      <c r="B519" s="89">
        <f t="shared" si="13"/>
        <v>20260466</v>
      </c>
      <c r="C519" s="22" t="s">
        <v>45</v>
      </c>
      <c r="D519" s="24" t="s">
        <v>153</v>
      </c>
      <c r="E519" s="28" t="s">
        <v>261</v>
      </c>
      <c r="F519" s="1" t="s">
        <v>70</v>
      </c>
      <c r="G519" s="27">
        <v>2</v>
      </c>
      <c r="H519" s="16">
        <v>1300000</v>
      </c>
      <c r="I519" s="27">
        <f t="shared" si="12"/>
        <v>2600000</v>
      </c>
      <c r="J519" s="1" t="s">
        <v>330</v>
      </c>
      <c r="K519" s="56"/>
    </row>
    <row r="520" spans="2:11" ht="66.75" thickBot="1" x14ac:dyDescent="0.3">
      <c r="B520" s="89">
        <f t="shared" si="13"/>
        <v>20260467</v>
      </c>
      <c r="C520" s="22" t="s">
        <v>45</v>
      </c>
      <c r="D520" s="24" t="s">
        <v>153</v>
      </c>
      <c r="E520" s="28" t="s">
        <v>392</v>
      </c>
      <c r="F520" s="1" t="s">
        <v>9</v>
      </c>
      <c r="G520" s="27">
        <v>1</v>
      </c>
      <c r="H520" s="16">
        <v>6000000</v>
      </c>
      <c r="I520" s="27">
        <f t="shared" si="12"/>
        <v>6000000</v>
      </c>
      <c r="J520" s="1" t="s">
        <v>330</v>
      </c>
      <c r="K520" s="56"/>
    </row>
    <row r="521" spans="2:11" ht="50.25" thickBot="1" x14ac:dyDescent="0.3">
      <c r="B521" s="89">
        <f t="shared" si="13"/>
        <v>20260468</v>
      </c>
      <c r="C521" s="22" t="s">
        <v>23</v>
      </c>
      <c r="D521" s="24" t="s">
        <v>151</v>
      </c>
      <c r="E521" s="28" t="s">
        <v>262</v>
      </c>
      <c r="F521" s="1" t="s">
        <v>11</v>
      </c>
      <c r="G521" s="27">
        <v>700</v>
      </c>
      <c r="H521" s="16">
        <v>3700</v>
      </c>
      <c r="I521" s="27">
        <f t="shared" si="12"/>
        <v>2590000</v>
      </c>
      <c r="J521" s="1" t="s">
        <v>330</v>
      </c>
      <c r="K521" s="56"/>
    </row>
    <row r="522" spans="2:11" ht="99.75" thickBot="1" x14ac:dyDescent="0.3">
      <c r="B522" s="89">
        <f t="shared" si="13"/>
        <v>20260469</v>
      </c>
      <c r="C522" s="22" t="s">
        <v>45</v>
      </c>
      <c r="D522" s="24" t="s">
        <v>153</v>
      </c>
      <c r="E522" s="28" t="s">
        <v>263</v>
      </c>
      <c r="F522" s="1" t="s">
        <v>9</v>
      </c>
      <c r="G522" s="27">
        <v>1</v>
      </c>
      <c r="H522" s="4">
        <v>2000000</v>
      </c>
      <c r="I522" s="27">
        <f>G522*H522</f>
        <v>2000000</v>
      </c>
      <c r="J522" s="1" t="s">
        <v>330</v>
      </c>
      <c r="K522" s="56"/>
    </row>
    <row r="523" spans="2:11" ht="116.25" thickBot="1" x14ac:dyDescent="0.3">
      <c r="B523" s="89">
        <f t="shared" si="13"/>
        <v>20260470</v>
      </c>
      <c r="C523" s="22" t="s">
        <v>23</v>
      </c>
      <c r="D523" s="24" t="s">
        <v>151</v>
      </c>
      <c r="E523" s="28" t="s">
        <v>492</v>
      </c>
      <c r="F523" s="1" t="s">
        <v>11</v>
      </c>
      <c r="G523" s="27"/>
      <c r="H523" s="4"/>
      <c r="I523" s="27">
        <v>1500000</v>
      </c>
      <c r="J523" s="1" t="s">
        <v>330</v>
      </c>
      <c r="K523" s="1"/>
    </row>
    <row r="524" spans="2:11" ht="50.25" thickBot="1" x14ac:dyDescent="0.3">
      <c r="B524" s="89">
        <f t="shared" si="13"/>
        <v>20260471</v>
      </c>
      <c r="C524" s="22" t="s">
        <v>23</v>
      </c>
      <c r="D524" s="24" t="s">
        <v>151</v>
      </c>
      <c r="E524" s="28" t="s">
        <v>393</v>
      </c>
      <c r="F524" s="1" t="s">
        <v>11</v>
      </c>
      <c r="G524" s="27">
        <v>10</v>
      </c>
      <c r="H524" s="16">
        <v>15000</v>
      </c>
      <c r="I524" s="27">
        <f t="shared" ref="I524:I546" si="14">G524*H524</f>
        <v>150000</v>
      </c>
      <c r="J524" s="1" t="s">
        <v>330</v>
      </c>
      <c r="K524" s="56"/>
    </row>
    <row r="525" spans="2:11" ht="50.25" thickBot="1" x14ac:dyDescent="0.3">
      <c r="B525" s="89">
        <f t="shared" si="13"/>
        <v>20260472</v>
      </c>
      <c r="C525" s="22" t="s">
        <v>23</v>
      </c>
      <c r="D525" s="24" t="s">
        <v>151</v>
      </c>
      <c r="E525" s="28" t="s">
        <v>229</v>
      </c>
      <c r="F525" s="1" t="s">
        <v>27</v>
      </c>
      <c r="G525" s="27">
        <v>1000</v>
      </c>
      <c r="H525" s="16">
        <v>400</v>
      </c>
      <c r="I525" s="27">
        <f t="shared" si="14"/>
        <v>400000</v>
      </c>
      <c r="J525" s="1" t="s">
        <v>330</v>
      </c>
      <c r="K525" s="56"/>
    </row>
    <row r="526" spans="2:11" ht="50.25" thickBot="1" x14ac:dyDescent="0.3">
      <c r="B526" s="89">
        <f t="shared" si="13"/>
        <v>20260473</v>
      </c>
      <c r="C526" s="22" t="s">
        <v>23</v>
      </c>
      <c r="D526" s="24" t="s">
        <v>151</v>
      </c>
      <c r="E526" s="28" t="s">
        <v>264</v>
      </c>
      <c r="F526" s="1" t="s">
        <v>27</v>
      </c>
      <c r="G526" s="27">
        <v>1000</v>
      </c>
      <c r="H526" s="16">
        <v>300</v>
      </c>
      <c r="I526" s="27">
        <f t="shared" si="14"/>
        <v>300000</v>
      </c>
      <c r="J526" s="1" t="s">
        <v>330</v>
      </c>
      <c r="K526" s="56"/>
    </row>
    <row r="527" spans="2:11" ht="50.25" thickBot="1" x14ac:dyDescent="0.3">
      <c r="B527" s="89">
        <f t="shared" si="13"/>
        <v>20260474</v>
      </c>
      <c r="C527" s="22" t="s">
        <v>23</v>
      </c>
      <c r="D527" s="24" t="s">
        <v>151</v>
      </c>
      <c r="E527" s="28" t="s">
        <v>265</v>
      </c>
      <c r="F527" s="1" t="s">
        <v>27</v>
      </c>
      <c r="G527" s="27">
        <v>500</v>
      </c>
      <c r="H527" s="16">
        <v>300</v>
      </c>
      <c r="I527" s="27">
        <f t="shared" si="14"/>
        <v>150000</v>
      </c>
      <c r="J527" s="1" t="s">
        <v>330</v>
      </c>
      <c r="K527" s="56"/>
    </row>
    <row r="528" spans="2:11" ht="50.25" thickBot="1" x14ac:dyDescent="0.3">
      <c r="B528" s="89">
        <f t="shared" si="13"/>
        <v>20260475</v>
      </c>
      <c r="C528" s="22" t="s">
        <v>23</v>
      </c>
      <c r="D528" s="24" t="s">
        <v>151</v>
      </c>
      <c r="E528" s="28" t="s">
        <v>266</v>
      </c>
      <c r="F528" s="1" t="s">
        <v>11</v>
      </c>
      <c r="G528" s="27">
        <v>5</v>
      </c>
      <c r="H528" s="16">
        <v>20000</v>
      </c>
      <c r="I528" s="27">
        <f>G528*H528</f>
        <v>100000</v>
      </c>
      <c r="J528" s="1" t="s">
        <v>330</v>
      </c>
      <c r="K528" s="56"/>
    </row>
    <row r="529" spans="2:11" ht="50.25" thickBot="1" x14ac:dyDescent="0.3">
      <c r="B529" s="89">
        <f t="shared" si="13"/>
        <v>20260476</v>
      </c>
      <c r="C529" s="22" t="s">
        <v>23</v>
      </c>
      <c r="D529" s="24" t="s">
        <v>151</v>
      </c>
      <c r="E529" s="28" t="s">
        <v>267</v>
      </c>
      <c r="F529" s="1" t="s">
        <v>11</v>
      </c>
      <c r="G529" s="27">
        <v>5</v>
      </c>
      <c r="H529" s="16">
        <v>5000</v>
      </c>
      <c r="I529" s="27">
        <f t="shared" si="14"/>
        <v>25000</v>
      </c>
      <c r="J529" s="1" t="s">
        <v>330</v>
      </c>
      <c r="K529" s="56"/>
    </row>
    <row r="530" spans="2:11" ht="50.25" thickBot="1" x14ac:dyDescent="0.3">
      <c r="B530" s="89">
        <f t="shared" si="13"/>
        <v>20260477</v>
      </c>
      <c r="C530" s="22" t="s">
        <v>23</v>
      </c>
      <c r="D530" s="24" t="s">
        <v>151</v>
      </c>
      <c r="E530" s="28" t="s">
        <v>394</v>
      </c>
      <c r="F530" s="1" t="s">
        <v>11</v>
      </c>
      <c r="G530" s="27">
        <v>20</v>
      </c>
      <c r="H530" s="16">
        <v>35000</v>
      </c>
      <c r="I530" s="27">
        <f t="shared" si="14"/>
        <v>700000</v>
      </c>
      <c r="J530" s="1" t="s">
        <v>330</v>
      </c>
      <c r="K530" s="56"/>
    </row>
    <row r="531" spans="2:11" ht="50.25" thickBot="1" x14ac:dyDescent="0.3">
      <c r="B531" s="89">
        <f t="shared" si="13"/>
        <v>20260478</v>
      </c>
      <c r="C531" s="22" t="s">
        <v>23</v>
      </c>
      <c r="D531" s="24" t="s">
        <v>151</v>
      </c>
      <c r="E531" s="28" t="s">
        <v>395</v>
      </c>
      <c r="F531" s="1" t="s">
        <v>11</v>
      </c>
      <c r="G531" s="27">
        <v>16</v>
      </c>
      <c r="H531" s="16">
        <v>15000</v>
      </c>
      <c r="I531" s="27">
        <f t="shared" si="14"/>
        <v>240000</v>
      </c>
      <c r="J531" s="1" t="s">
        <v>330</v>
      </c>
      <c r="K531" s="56"/>
    </row>
    <row r="532" spans="2:11" ht="50.25" thickBot="1" x14ac:dyDescent="0.3">
      <c r="B532" s="89">
        <f t="shared" si="13"/>
        <v>20260479</v>
      </c>
      <c r="C532" s="22" t="s">
        <v>23</v>
      </c>
      <c r="D532" s="24" t="s">
        <v>151</v>
      </c>
      <c r="E532" s="28" t="s">
        <v>395</v>
      </c>
      <c r="F532" s="1" t="s">
        <v>11</v>
      </c>
      <c r="G532" s="27">
        <v>18</v>
      </c>
      <c r="H532" s="16">
        <v>2500</v>
      </c>
      <c r="I532" s="27">
        <f t="shared" si="14"/>
        <v>45000</v>
      </c>
      <c r="J532" s="1" t="s">
        <v>330</v>
      </c>
      <c r="K532" s="56"/>
    </row>
    <row r="533" spans="2:11" ht="50.25" thickBot="1" x14ac:dyDescent="0.3">
      <c r="B533" s="89">
        <f t="shared" si="13"/>
        <v>20260480</v>
      </c>
      <c r="C533" s="22" t="s">
        <v>23</v>
      </c>
      <c r="D533" s="24" t="s">
        <v>151</v>
      </c>
      <c r="E533" s="28" t="s">
        <v>255</v>
      </c>
      <c r="F533" s="1" t="s">
        <v>11</v>
      </c>
      <c r="G533" s="27">
        <v>16</v>
      </c>
      <c r="H533" s="16">
        <v>22500</v>
      </c>
      <c r="I533" s="27">
        <f t="shared" si="14"/>
        <v>360000</v>
      </c>
      <c r="J533" s="1" t="s">
        <v>330</v>
      </c>
      <c r="K533" s="56"/>
    </row>
    <row r="534" spans="2:11" ht="50.25" thickBot="1" x14ac:dyDescent="0.3">
      <c r="B534" s="89">
        <f t="shared" si="13"/>
        <v>20260481</v>
      </c>
      <c r="C534" s="22" t="s">
        <v>23</v>
      </c>
      <c r="D534" s="24" t="s">
        <v>151</v>
      </c>
      <c r="E534" s="28" t="s">
        <v>256</v>
      </c>
      <c r="F534" s="1" t="s">
        <v>11</v>
      </c>
      <c r="G534" s="27">
        <v>20</v>
      </c>
      <c r="H534" s="16">
        <v>30000</v>
      </c>
      <c r="I534" s="27">
        <f t="shared" si="14"/>
        <v>600000</v>
      </c>
      <c r="J534" s="1" t="s">
        <v>330</v>
      </c>
      <c r="K534" s="56"/>
    </row>
    <row r="535" spans="2:11" ht="50.25" thickBot="1" x14ac:dyDescent="0.3">
      <c r="B535" s="89">
        <f t="shared" si="13"/>
        <v>20260482</v>
      </c>
      <c r="C535" s="22" t="s">
        <v>23</v>
      </c>
      <c r="D535" s="24" t="s">
        <v>151</v>
      </c>
      <c r="E535" s="28" t="s">
        <v>268</v>
      </c>
      <c r="F535" s="1" t="s">
        <v>11</v>
      </c>
      <c r="G535" s="27">
        <v>8</v>
      </c>
      <c r="H535" s="16">
        <v>30000</v>
      </c>
      <c r="I535" s="27">
        <f t="shared" si="14"/>
        <v>240000</v>
      </c>
      <c r="J535" s="1" t="s">
        <v>330</v>
      </c>
      <c r="K535" s="56"/>
    </row>
    <row r="536" spans="2:11" ht="50.25" thickBot="1" x14ac:dyDescent="0.3">
      <c r="B536" s="89">
        <f t="shared" si="13"/>
        <v>20260483</v>
      </c>
      <c r="C536" s="22" t="s">
        <v>23</v>
      </c>
      <c r="D536" s="24" t="s">
        <v>151</v>
      </c>
      <c r="E536" s="28" t="s">
        <v>269</v>
      </c>
      <c r="F536" s="1" t="s">
        <v>11</v>
      </c>
      <c r="G536" s="27">
        <v>4</v>
      </c>
      <c r="H536" s="16">
        <v>55000</v>
      </c>
      <c r="I536" s="27">
        <f>G536*H536</f>
        <v>220000</v>
      </c>
      <c r="J536" s="1" t="s">
        <v>330</v>
      </c>
      <c r="K536" s="56"/>
    </row>
    <row r="537" spans="2:11" ht="50.25" thickBot="1" x14ac:dyDescent="0.3">
      <c r="B537" s="89">
        <f t="shared" si="13"/>
        <v>20260484</v>
      </c>
      <c r="C537" s="22" t="s">
        <v>28</v>
      </c>
      <c r="D537" s="24" t="s">
        <v>153</v>
      </c>
      <c r="E537" s="28" t="s">
        <v>396</v>
      </c>
      <c r="F537" s="1" t="s">
        <v>9</v>
      </c>
      <c r="G537" s="27">
        <v>1</v>
      </c>
      <c r="H537" s="16">
        <v>3693600</v>
      </c>
      <c r="I537" s="27">
        <f t="shared" si="14"/>
        <v>3693600</v>
      </c>
      <c r="J537" s="1" t="s">
        <v>330</v>
      </c>
      <c r="K537" s="56"/>
    </row>
    <row r="538" spans="2:11" ht="50.25" thickBot="1" x14ac:dyDescent="0.3">
      <c r="B538" s="89">
        <f t="shared" si="13"/>
        <v>20260485</v>
      </c>
      <c r="C538" s="22" t="s">
        <v>45</v>
      </c>
      <c r="D538" s="24" t="s">
        <v>153</v>
      </c>
      <c r="E538" s="28" t="s">
        <v>206</v>
      </c>
      <c r="F538" s="1" t="s">
        <v>9</v>
      </c>
      <c r="G538" s="27">
        <v>1</v>
      </c>
      <c r="H538" s="16">
        <v>3060000</v>
      </c>
      <c r="I538" s="27">
        <f t="shared" si="14"/>
        <v>3060000</v>
      </c>
      <c r="J538" s="1" t="s">
        <v>330</v>
      </c>
      <c r="K538" s="56"/>
    </row>
    <row r="539" spans="2:11" ht="50.25" thickBot="1" x14ac:dyDescent="0.3">
      <c r="B539" s="89">
        <f t="shared" si="13"/>
        <v>20260486</v>
      </c>
      <c r="C539" s="22" t="s">
        <v>45</v>
      </c>
      <c r="D539" s="24" t="s">
        <v>153</v>
      </c>
      <c r="E539" s="28" t="s">
        <v>206</v>
      </c>
      <c r="F539" s="1" t="s">
        <v>9</v>
      </c>
      <c r="G539" s="27">
        <v>1</v>
      </c>
      <c r="H539" s="16">
        <v>3000000</v>
      </c>
      <c r="I539" s="27">
        <f t="shared" si="14"/>
        <v>3000000</v>
      </c>
      <c r="J539" s="1" t="s">
        <v>330</v>
      </c>
      <c r="K539" s="56"/>
    </row>
    <row r="540" spans="2:11" ht="50.25" thickBot="1" x14ac:dyDescent="0.3">
      <c r="B540" s="89">
        <f t="shared" si="13"/>
        <v>20260487</v>
      </c>
      <c r="C540" s="22" t="s">
        <v>45</v>
      </c>
      <c r="D540" s="24" t="s">
        <v>153</v>
      </c>
      <c r="E540" s="28" t="s">
        <v>270</v>
      </c>
      <c r="F540" s="1" t="s">
        <v>9</v>
      </c>
      <c r="G540" s="27">
        <v>1</v>
      </c>
      <c r="H540" s="16">
        <v>8400000</v>
      </c>
      <c r="I540" s="27">
        <f t="shared" si="14"/>
        <v>8400000</v>
      </c>
      <c r="J540" s="1" t="s">
        <v>329</v>
      </c>
      <c r="K540" s="56"/>
    </row>
    <row r="541" spans="2:11" ht="50.25" thickBot="1" x14ac:dyDescent="0.3">
      <c r="B541" s="89">
        <f t="shared" si="13"/>
        <v>20260488</v>
      </c>
      <c r="C541" s="22" t="s">
        <v>45</v>
      </c>
      <c r="D541" s="24" t="s">
        <v>153</v>
      </c>
      <c r="E541" s="28" t="s">
        <v>206</v>
      </c>
      <c r="F541" s="1" t="s">
        <v>9</v>
      </c>
      <c r="G541" s="27">
        <v>1</v>
      </c>
      <c r="H541" s="16">
        <v>5400000</v>
      </c>
      <c r="I541" s="27">
        <f t="shared" si="14"/>
        <v>5400000</v>
      </c>
      <c r="J541" s="1" t="s">
        <v>330</v>
      </c>
      <c r="K541" s="56"/>
    </row>
    <row r="542" spans="2:11" ht="50.25" thickBot="1" x14ac:dyDescent="0.3">
      <c r="B542" s="89">
        <f t="shared" si="13"/>
        <v>20260489</v>
      </c>
      <c r="C542" s="22" t="s">
        <v>45</v>
      </c>
      <c r="D542" s="24" t="s">
        <v>153</v>
      </c>
      <c r="E542" s="28" t="s">
        <v>206</v>
      </c>
      <c r="F542" s="1" t="s">
        <v>9</v>
      </c>
      <c r="G542" s="27">
        <v>1</v>
      </c>
      <c r="H542" s="16">
        <v>2040000</v>
      </c>
      <c r="I542" s="27">
        <f t="shared" si="14"/>
        <v>2040000</v>
      </c>
      <c r="J542" s="1" t="s">
        <v>330</v>
      </c>
      <c r="K542" s="56"/>
    </row>
    <row r="543" spans="2:11" ht="50.25" thickBot="1" x14ac:dyDescent="0.3">
      <c r="B543" s="89">
        <f t="shared" si="13"/>
        <v>20260490</v>
      </c>
      <c r="C543" s="22" t="s">
        <v>45</v>
      </c>
      <c r="D543" s="24" t="s">
        <v>153</v>
      </c>
      <c r="E543" s="28" t="s">
        <v>206</v>
      </c>
      <c r="F543" s="1" t="s">
        <v>9</v>
      </c>
      <c r="G543" s="27">
        <v>1</v>
      </c>
      <c r="H543" s="16">
        <v>2040000</v>
      </c>
      <c r="I543" s="27">
        <f t="shared" si="14"/>
        <v>2040000</v>
      </c>
      <c r="J543" s="1" t="s">
        <v>330</v>
      </c>
      <c r="K543" s="56"/>
    </row>
    <row r="544" spans="2:11" ht="50.25" thickBot="1" x14ac:dyDescent="0.3">
      <c r="B544" s="89">
        <f t="shared" si="13"/>
        <v>20260491</v>
      </c>
      <c r="C544" s="22" t="s">
        <v>45</v>
      </c>
      <c r="D544" s="24" t="s">
        <v>153</v>
      </c>
      <c r="E544" s="28" t="s">
        <v>206</v>
      </c>
      <c r="F544" s="1" t="s">
        <v>9</v>
      </c>
      <c r="G544" s="27">
        <v>1</v>
      </c>
      <c r="H544" s="16">
        <v>5760000</v>
      </c>
      <c r="I544" s="27">
        <f t="shared" si="14"/>
        <v>5760000</v>
      </c>
      <c r="J544" s="1" t="s">
        <v>330</v>
      </c>
      <c r="K544" s="56"/>
    </row>
    <row r="545" spans="2:11" ht="50.25" thickBot="1" x14ac:dyDescent="0.3">
      <c r="B545" s="89">
        <f t="shared" si="13"/>
        <v>20260492</v>
      </c>
      <c r="C545" s="22" t="s">
        <v>45</v>
      </c>
      <c r="D545" s="24" t="s">
        <v>153</v>
      </c>
      <c r="E545" s="28" t="s">
        <v>206</v>
      </c>
      <c r="F545" s="1" t="s">
        <v>9</v>
      </c>
      <c r="G545" s="27">
        <v>1</v>
      </c>
      <c r="H545" s="16">
        <v>6120000</v>
      </c>
      <c r="I545" s="27">
        <f t="shared" si="14"/>
        <v>6120000</v>
      </c>
      <c r="J545" s="1" t="s">
        <v>329</v>
      </c>
      <c r="K545" s="56"/>
    </row>
    <row r="546" spans="2:11" ht="50.25" thickBot="1" x14ac:dyDescent="0.3">
      <c r="B546" s="89">
        <f t="shared" si="13"/>
        <v>20260493</v>
      </c>
      <c r="C546" s="22" t="s">
        <v>45</v>
      </c>
      <c r="D546" s="24" t="s">
        <v>153</v>
      </c>
      <c r="E546" s="28" t="s">
        <v>206</v>
      </c>
      <c r="F546" s="1" t="s">
        <v>9</v>
      </c>
      <c r="G546" s="27">
        <v>1</v>
      </c>
      <c r="H546" s="16">
        <v>5400000</v>
      </c>
      <c r="I546" s="27">
        <f t="shared" si="14"/>
        <v>5400000</v>
      </c>
      <c r="J546" s="1" t="s">
        <v>330</v>
      </c>
      <c r="K546" s="56"/>
    </row>
    <row r="547" spans="2:11" ht="50.25" thickBot="1" x14ac:dyDescent="0.3">
      <c r="B547" s="89">
        <f t="shared" si="13"/>
        <v>20260494</v>
      </c>
      <c r="C547" s="22" t="s">
        <v>45</v>
      </c>
      <c r="D547" s="24" t="s">
        <v>153</v>
      </c>
      <c r="E547" s="28" t="s">
        <v>206</v>
      </c>
      <c r="F547" s="1" t="s">
        <v>9</v>
      </c>
      <c r="G547" s="27">
        <v>1</v>
      </c>
      <c r="H547" s="16">
        <v>27000000</v>
      </c>
      <c r="I547" s="27">
        <f>G547*H547</f>
        <v>27000000</v>
      </c>
      <c r="J547" s="1" t="s">
        <v>329</v>
      </c>
      <c r="K547" s="56"/>
    </row>
    <row r="548" spans="2:11" ht="83.25" thickBot="1" x14ac:dyDescent="0.3">
      <c r="B548" s="89">
        <f t="shared" si="13"/>
        <v>20260495</v>
      </c>
      <c r="C548" s="22" t="s">
        <v>46</v>
      </c>
      <c r="D548" s="24" t="s">
        <v>153</v>
      </c>
      <c r="E548" s="28" t="s">
        <v>208</v>
      </c>
      <c r="F548" s="1" t="s">
        <v>9</v>
      </c>
      <c r="G548" s="27">
        <v>1</v>
      </c>
      <c r="H548" s="16">
        <v>6000000</v>
      </c>
      <c r="I548" s="27">
        <f>G548*H548</f>
        <v>6000000</v>
      </c>
      <c r="J548" s="1" t="s">
        <v>330</v>
      </c>
      <c r="K548" s="56"/>
    </row>
    <row r="549" spans="2:11" ht="33.75" thickBot="1" x14ac:dyDescent="0.3">
      <c r="B549" s="89">
        <f t="shared" si="13"/>
        <v>20260496</v>
      </c>
      <c r="C549" s="22" t="s">
        <v>18</v>
      </c>
      <c r="D549" s="24" t="s">
        <v>151</v>
      </c>
      <c r="E549" s="28" t="s">
        <v>493</v>
      </c>
      <c r="F549" s="1" t="s">
        <v>215</v>
      </c>
      <c r="G549" s="27"/>
      <c r="H549" s="16"/>
      <c r="I549" s="27">
        <v>700000</v>
      </c>
      <c r="J549" s="1" t="s">
        <v>330</v>
      </c>
      <c r="K549" s="1"/>
    </row>
    <row r="550" spans="2:11" ht="50.25" thickBot="1" x14ac:dyDescent="0.3">
      <c r="B550" s="89">
        <f t="shared" si="13"/>
        <v>20260497</v>
      </c>
      <c r="C550" s="22" t="s">
        <v>23</v>
      </c>
      <c r="D550" s="24" t="s">
        <v>151</v>
      </c>
      <c r="E550" s="28" t="s">
        <v>271</v>
      </c>
      <c r="F550" s="1" t="s">
        <v>11</v>
      </c>
      <c r="G550" s="27">
        <v>7</v>
      </c>
      <c r="H550" s="16">
        <v>50000</v>
      </c>
      <c r="I550" s="27">
        <f>Table2[[#This Row],[Քանակ]]*Table2[[#This Row],[ Միավորի գին]]</f>
        <v>350000</v>
      </c>
      <c r="J550" s="1" t="s">
        <v>330</v>
      </c>
      <c r="K550" s="56"/>
    </row>
    <row r="551" spans="2:11" ht="50.25" thickBot="1" x14ac:dyDescent="0.3">
      <c r="B551" s="89">
        <f t="shared" si="13"/>
        <v>20260498</v>
      </c>
      <c r="C551" s="22" t="s">
        <v>23</v>
      </c>
      <c r="D551" s="24" t="s">
        <v>151</v>
      </c>
      <c r="E551" s="28" t="s">
        <v>272</v>
      </c>
      <c r="F551" s="1" t="s">
        <v>11</v>
      </c>
      <c r="G551" s="27">
        <v>50</v>
      </c>
      <c r="H551" s="16">
        <v>11000</v>
      </c>
      <c r="I551" s="27">
        <f>Table2[[#This Row],[Քանակ]]*Table2[[#This Row],[ Միավորի գին]]</f>
        <v>550000</v>
      </c>
      <c r="J551" s="1" t="s">
        <v>330</v>
      </c>
      <c r="K551" s="56"/>
    </row>
    <row r="552" spans="2:11" ht="50.25" thickBot="1" x14ac:dyDescent="0.3">
      <c r="B552" s="89">
        <f t="shared" si="13"/>
        <v>20260499</v>
      </c>
      <c r="C552" s="22" t="s">
        <v>23</v>
      </c>
      <c r="D552" s="24" t="s">
        <v>151</v>
      </c>
      <c r="E552" s="28" t="s">
        <v>397</v>
      </c>
      <c r="F552" s="1" t="s">
        <v>11</v>
      </c>
      <c r="G552" s="27">
        <v>10</v>
      </c>
      <c r="H552" s="16">
        <v>193000</v>
      </c>
      <c r="I552" s="27">
        <f>Table2[[#This Row],[Քանակ]]*Table2[[#This Row],[ Միավորի գին]]</f>
        <v>1930000</v>
      </c>
      <c r="J552" s="1" t="s">
        <v>326</v>
      </c>
      <c r="K552" s="56"/>
    </row>
    <row r="553" spans="2:11" ht="50.25" thickBot="1" x14ac:dyDescent="0.3">
      <c r="B553" s="89">
        <f t="shared" si="13"/>
        <v>20260500</v>
      </c>
      <c r="C553" s="22" t="s">
        <v>23</v>
      </c>
      <c r="D553" s="24" t="s">
        <v>151</v>
      </c>
      <c r="E553" s="28" t="s">
        <v>273</v>
      </c>
      <c r="F553" s="1" t="s">
        <v>11</v>
      </c>
      <c r="G553" s="27">
        <v>3</v>
      </c>
      <c r="H553" s="16">
        <v>650000</v>
      </c>
      <c r="I553" s="27">
        <f>Table2[[#This Row],[Քանակ]]*Table2[[#This Row],[ Միավորի գին]]</f>
        <v>1950000</v>
      </c>
      <c r="J553" s="1" t="s">
        <v>326</v>
      </c>
      <c r="K553" s="56"/>
    </row>
    <row r="554" spans="2:11" ht="50.25" thickBot="1" x14ac:dyDescent="0.3">
      <c r="B554" s="89">
        <f t="shared" si="13"/>
        <v>20260501</v>
      </c>
      <c r="C554" s="22" t="s">
        <v>23</v>
      </c>
      <c r="D554" s="24" t="s">
        <v>151</v>
      </c>
      <c r="E554" s="28" t="s">
        <v>398</v>
      </c>
      <c r="F554" s="1" t="s">
        <v>11</v>
      </c>
      <c r="G554" s="27">
        <v>1</v>
      </c>
      <c r="H554" s="16">
        <v>4000000</v>
      </c>
      <c r="I554" s="27">
        <f>Table2[[#This Row],[Քանակ]]*Table2[[#This Row],[ Միավորի գին]]</f>
        <v>4000000</v>
      </c>
      <c r="J554" s="1" t="s">
        <v>326</v>
      </c>
      <c r="K554" s="56"/>
    </row>
    <row r="555" spans="2:11" ht="50.25" thickBot="1" x14ac:dyDescent="0.3">
      <c r="B555" s="89">
        <f t="shared" si="13"/>
        <v>20260502</v>
      </c>
      <c r="C555" s="22" t="s">
        <v>23</v>
      </c>
      <c r="D555" s="24" t="s">
        <v>151</v>
      </c>
      <c r="E555" s="28" t="s">
        <v>274</v>
      </c>
      <c r="F555" s="1" t="s">
        <v>11</v>
      </c>
      <c r="G555" s="27">
        <v>10</v>
      </c>
      <c r="H555" s="16">
        <v>120000</v>
      </c>
      <c r="I555" s="27">
        <f>G555*H555</f>
        <v>1200000</v>
      </c>
      <c r="J555" s="1" t="s">
        <v>326</v>
      </c>
      <c r="K555" s="56"/>
    </row>
    <row r="556" spans="2:11" ht="50.25" thickBot="1" x14ac:dyDescent="0.3">
      <c r="B556" s="89">
        <f t="shared" si="13"/>
        <v>20260503</v>
      </c>
      <c r="C556" s="22" t="s">
        <v>23</v>
      </c>
      <c r="D556" s="24" t="s">
        <v>151</v>
      </c>
      <c r="E556" s="28" t="s">
        <v>275</v>
      </c>
      <c r="F556" s="1" t="s">
        <v>11</v>
      </c>
      <c r="G556" s="27">
        <v>4</v>
      </c>
      <c r="H556" s="16">
        <v>400000</v>
      </c>
      <c r="I556" s="27">
        <f>G556*H556</f>
        <v>1600000</v>
      </c>
      <c r="J556" s="1" t="s">
        <v>326</v>
      </c>
      <c r="K556" s="56"/>
    </row>
    <row r="557" spans="2:11" ht="50.25" thickBot="1" x14ac:dyDescent="0.3">
      <c r="B557" s="89">
        <f t="shared" si="13"/>
        <v>20260504</v>
      </c>
      <c r="C557" s="22" t="s">
        <v>23</v>
      </c>
      <c r="D557" s="24" t="s">
        <v>151</v>
      </c>
      <c r="E557" s="28" t="s">
        <v>276</v>
      </c>
      <c r="F557" s="1" t="s">
        <v>11</v>
      </c>
      <c r="G557" s="27">
        <v>62</v>
      </c>
      <c r="H557" s="16">
        <v>75000</v>
      </c>
      <c r="I557" s="27">
        <f>G557*H557</f>
        <v>4650000</v>
      </c>
      <c r="J557" s="1" t="s">
        <v>326</v>
      </c>
      <c r="K557" s="56"/>
    </row>
    <row r="558" spans="2:11" ht="50.25" thickBot="1" x14ac:dyDescent="0.3">
      <c r="B558" s="89">
        <f t="shared" si="13"/>
        <v>20260505</v>
      </c>
      <c r="C558" s="22" t="s">
        <v>23</v>
      </c>
      <c r="D558" s="24" t="s">
        <v>151</v>
      </c>
      <c r="E558" s="28" t="s">
        <v>277</v>
      </c>
      <c r="F558" s="1" t="s">
        <v>11</v>
      </c>
      <c r="G558" s="27">
        <v>1</v>
      </c>
      <c r="H558" s="16">
        <v>500000</v>
      </c>
      <c r="I558" s="27">
        <f>G558*H558</f>
        <v>500000</v>
      </c>
      <c r="J558" s="1" t="s">
        <v>330</v>
      </c>
      <c r="K558" s="56"/>
    </row>
    <row r="559" spans="2:11" ht="33.75" thickBot="1" x14ac:dyDescent="0.3">
      <c r="B559" s="89">
        <f t="shared" si="13"/>
        <v>20260506</v>
      </c>
      <c r="C559" s="22" t="s">
        <v>18</v>
      </c>
      <c r="D559" s="24" t="s">
        <v>151</v>
      </c>
      <c r="E559" s="28" t="s">
        <v>205</v>
      </c>
      <c r="F559" s="1" t="s">
        <v>215</v>
      </c>
      <c r="G559" s="27"/>
      <c r="H559" s="4"/>
      <c r="I559" s="27">
        <f>I560+I561+I562</f>
        <v>285000</v>
      </c>
      <c r="J559" s="1" t="s">
        <v>330</v>
      </c>
      <c r="K559" s="56" t="s">
        <v>334</v>
      </c>
    </row>
    <row r="560" spans="2:11" s="38" customFormat="1" ht="33.75" outlineLevel="1" thickBot="1" x14ac:dyDescent="0.3">
      <c r="B560" s="89">
        <f t="shared" si="13"/>
        <v>20260507</v>
      </c>
      <c r="C560" s="37" t="s">
        <v>18</v>
      </c>
      <c r="D560" s="39" t="s">
        <v>151</v>
      </c>
      <c r="E560" s="42" t="s">
        <v>205</v>
      </c>
      <c r="F560" s="34" t="s">
        <v>11</v>
      </c>
      <c r="G560" s="35">
        <v>19</v>
      </c>
      <c r="H560" s="36">
        <v>5000</v>
      </c>
      <c r="I560" s="35">
        <f t="shared" ref="I560:I628" si="15">G560*H560</f>
        <v>95000</v>
      </c>
      <c r="J560" s="1" t="s">
        <v>330</v>
      </c>
      <c r="K560" s="56" t="s">
        <v>334</v>
      </c>
    </row>
    <row r="561" spans="2:11" s="38" customFormat="1" ht="33.75" outlineLevel="1" thickBot="1" x14ac:dyDescent="0.3">
      <c r="B561" s="89">
        <f t="shared" si="13"/>
        <v>20260508</v>
      </c>
      <c r="C561" s="37" t="s">
        <v>18</v>
      </c>
      <c r="D561" s="39" t="s">
        <v>151</v>
      </c>
      <c r="E561" s="42" t="s">
        <v>205</v>
      </c>
      <c r="F561" s="34" t="s">
        <v>65</v>
      </c>
      <c r="G561" s="35">
        <v>20</v>
      </c>
      <c r="H561" s="36">
        <v>500</v>
      </c>
      <c r="I561" s="35">
        <f t="shared" si="15"/>
        <v>10000</v>
      </c>
      <c r="J561" s="1" t="s">
        <v>330</v>
      </c>
      <c r="K561" s="56" t="s">
        <v>334</v>
      </c>
    </row>
    <row r="562" spans="2:11" s="38" customFormat="1" ht="33.75" outlineLevel="1" thickBot="1" x14ac:dyDescent="0.3">
      <c r="B562" s="89">
        <f t="shared" si="13"/>
        <v>20260509</v>
      </c>
      <c r="C562" s="37" t="s">
        <v>18</v>
      </c>
      <c r="D562" s="39" t="s">
        <v>151</v>
      </c>
      <c r="E562" s="42" t="s">
        <v>205</v>
      </c>
      <c r="F562" s="34" t="s">
        <v>215</v>
      </c>
      <c r="G562" s="35">
        <v>6</v>
      </c>
      <c r="H562" s="36">
        <v>30000</v>
      </c>
      <c r="I562" s="35">
        <f>G562*H562</f>
        <v>180000</v>
      </c>
      <c r="J562" s="1" t="s">
        <v>330</v>
      </c>
      <c r="K562" s="56" t="s">
        <v>334</v>
      </c>
    </row>
    <row r="563" spans="2:11" s="38" customFormat="1" ht="66.75" thickBot="1" x14ac:dyDescent="0.3">
      <c r="B563" s="89">
        <f t="shared" si="13"/>
        <v>20260510</v>
      </c>
      <c r="C563" s="22" t="s">
        <v>35</v>
      </c>
      <c r="D563" s="24" t="s">
        <v>151</v>
      </c>
      <c r="E563" s="28" t="s">
        <v>467</v>
      </c>
      <c r="F563" s="1" t="s">
        <v>11</v>
      </c>
      <c r="G563" s="27"/>
      <c r="H563" s="4"/>
      <c r="I563" s="27">
        <f>I564+I565+I566+I567+I568+I569</f>
        <v>625000</v>
      </c>
      <c r="J563" s="1" t="s">
        <v>330</v>
      </c>
      <c r="K563" s="56" t="s">
        <v>334</v>
      </c>
    </row>
    <row r="564" spans="2:11" s="38" customFormat="1" ht="66.75" outlineLevel="1" thickBot="1" x14ac:dyDescent="0.3">
      <c r="B564" s="89">
        <f t="shared" si="13"/>
        <v>20260511</v>
      </c>
      <c r="C564" s="37" t="s">
        <v>35</v>
      </c>
      <c r="D564" s="39" t="s">
        <v>151</v>
      </c>
      <c r="E564" s="42" t="s">
        <v>467</v>
      </c>
      <c r="F564" s="34" t="s">
        <v>11</v>
      </c>
      <c r="G564" s="35">
        <v>15</v>
      </c>
      <c r="H564" s="36">
        <v>12000</v>
      </c>
      <c r="I564" s="35">
        <f t="shared" si="15"/>
        <v>180000</v>
      </c>
      <c r="J564" s="1" t="s">
        <v>330</v>
      </c>
      <c r="K564" s="56" t="s">
        <v>334</v>
      </c>
    </row>
    <row r="565" spans="2:11" s="38" customFormat="1" ht="66.75" outlineLevel="1" thickBot="1" x14ac:dyDescent="0.3">
      <c r="B565" s="89">
        <f t="shared" si="13"/>
        <v>20260512</v>
      </c>
      <c r="C565" s="37" t="s">
        <v>35</v>
      </c>
      <c r="D565" s="39" t="s">
        <v>151</v>
      </c>
      <c r="E565" s="42" t="s">
        <v>467</v>
      </c>
      <c r="F565" s="34" t="s">
        <v>11</v>
      </c>
      <c r="G565" s="35">
        <v>7</v>
      </c>
      <c r="H565" s="36">
        <v>15000</v>
      </c>
      <c r="I565" s="35">
        <f t="shared" si="15"/>
        <v>105000</v>
      </c>
      <c r="J565" s="1" t="s">
        <v>330</v>
      </c>
      <c r="K565" s="56" t="s">
        <v>334</v>
      </c>
    </row>
    <row r="566" spans="2:11" s="38" customFormat="1" ht="50.25" outlineLevel="1" thickBot="1" x14ac:dyDescent="0.3">
      <c r="B566" s="89">
        <f t="shared" si="13"/>
        <v>20260513</v>
      </c>
      <c r="C566" s="37" t="s">
        <v>26</v>
      </c>
      <c r="D566" s="39" t="s">
        <v>151</v>
      </c>
      <c r="E566" s="42" t="s">
        <v>210</v>
      </c>
      <c r="F566" s="34" t="s">
        <v>11</v>
      </c>
      <c r="G566" s="35">
        <v>10</v>
      </c>
      <c r="H566" s="36">
        <v>10000</v>
      </c>
      <c r="I566" s="35">
        <f t="shared" si="15"/>
        <v>100000</v>
      </c>
      <c r="J566" s="1" t="s">
        <v>330</v>
      </c>
      <c r="K566" s="56" t="s">
        <v>334</v>
      </c>
    </row>
    <row r="567" spans="2:11" s="38" customFormat="1" ht="33.75" outlineLevel="1" thickBot="1" x14ac:dyDescent="0.3">
      <c r="B567" s="89">
        <f t="shared" si="13"/>
        <v>20260514</v>
      </c>
      <c r="C567" s="37" t="s">
        <v>23</v>
      </c>
      <c r="D567" s="39" t="s">
        <v>151</v>
      </c>
      <c r="E567" s="42" t="s">
        <v>211</v>
      </c>
      <c r="F567" s="34" t="s">
        <v>11</v>
      </c>
      <c r="G567" s="35">
        <v>10</v>
      </c>
      <c r="H567" s="36">
        <v>8000</v>
      </c>
      <c r="I567" s="35">
        <f t="shared" si="15"/>
        <v>80000</v>
      </c>
      <c r="J567" s="1" t="s">
        <v>330</v>
      </c>
      <c r="K567" s="56" t="s">
        <v>334</v>
      </c>
    </row>
    <row r="568" spans="2:11" s="38" customFormat="1" ht="50.25" outlineLevel="1" thickBot="1" x14ac:dyDescent="0.3">
      <c r="B568" s="89">
        <f t="shared" si="13"/>
        <v>20260515</v>
      </c>
      <c r="C568" s="37" t="s">
        <v>26</v>
      </c>
      <c r="D568" s="39" t="s">
        <v>151</v>
      </c>
      <c r="E568" s="42" t="s">
        <v>212</v>
      </c>
      <c r="F568" s="34" t="s">
        <v>11</v>
      </c>
      <c r="G568" s="35">
        <v>2</v>
      </c>
      <c r="H568" s="36">
        <v>30000</v>
      </c>
      <c r="I568" s="35">
        <f t="shared" si="15"/>
        <v>60000</v>
      </c>
      <c r="J568" s="1" t="s">
        <v>330</v>
      </c>
      <c r="K568" s="56" t="s">
        <v>334</v>
      </c>
    </row>
    <row r="569" spans="2:11" s="38" customFormat="1" ht="66.75" outlineLevel="1" thickBot="1" x14ac:dyDescent="0.3">
      <c r="B569" s="89">
        <f t="shared" si="13"/>
        <v>20260516</v>
      </c>
      <c r="C569" s="37" t="s">
        <v>35</v>
      </c>
      <c r="D569" s="39" t="s">
        <v>151</v>
      </c>
      <c r="E569" s="42" t="s">
        <v>213</v>
      </c>
      <c r="F569" s="34" t="s">
        <v>11</v>
      </c>
      <c r="G569" s="35">
        <v>1</v>
      </c>
      <c r="H569" s="36">
        <v>100000</v>
      </c>
      <c r="I569" s="35">
        <f t="shared" si="15"/>
        <v>100000</v>
      </c>
      <c r="J569" s="1" t="s">
        <v>330</v>
      </c>
      <c r="K569" s="56" t="s">
        <v>334</v>
      </c>
    </row>
    <row r="570" spans="2:11" ht="66.75" thickBot="1" x14ac:dyDescent="0.3">
      <c r="B570" s="89">
        <f t="shared" si="13"/>
        <v>20260517</v>
      </c>
      <c r="C570" s="22" t="s">
        <v>22</v>
      </c>
      <c r="D570" s="24" t="s">
        <v>151</v>
      </c>
      <c r="E570" s="28" t="s">
        <v>214</v>
      </c>
      <c r="F570" s="1" t="s">
        <v>11</v>
      </c>
      <c r="G570" s="27">
        <v>2</v>
      </c>
      <c r="H570" s="16">
        <v>50000</v>
      </c>
      <c r="I570" s="27">
        <f t="shared" si="15"/>
        <v>100000</v>
      </c>
      <c r="J570" s="1" t="s">
        <v>330</v>
      </c>
      <c r="K570" s="56" t="s">
        <v>334</v>
      </c>
    </row>
    <row r="571" spans="2:11" ht="33.75" thickBot="1" x14ac:dyDescent="0.3">
      <c r="B571" s="89">
        <f t="shared" si="13"/>
        <v>20260518</v>
      </c>
      <c r="C571" s="22" t="s">
        <v>29</v>
      </c>
      <c r="D571" s="24" t="s">
        <v>151</v>
      </c>
      <c r="E571" s="28" t="s">
        <v>234</v>
      </c>
      <c r="F571" s="1" t="s">
        <v>21</v>
      </c>
      <c r="G571" s="27"/>
      <c r="H571" s="4"/>
      <c r="I571" s="27">
        <f>I572+I573+I574+I575+I576+I577+I578+I579+I580+I581+I582+I583+I584+I585+I586+I587+I588+I589+I590+I591+I592+I593+I594</f>
        <v>173520</v>
      </c>
      <c r="J571" s="1" t="s">
        <v>330</v>
      </c>
      <c r="K571" s="56" t="s">
        <v>333</v>
      </c>
    </row>
    <row r="572" spans="2:11" s="38" customFormat="1" ht="33.75" outlineLevel="1" thickBot="1" x14ac:dyDescent="0.3">
      <c r="B572" s="89" t="str">
        <f t="shared" si="13"/>
        <v>20260518/1</v>
      </c>
      <c r="C572" s="37" t="s">
        <v>29</v>
      </c>
      <c r="D572" s="39" t="s">
        <v>151</v>
      </c>
      <c r="E572" s="42" t="s">
        <v>234</v>
      </c>
      <c r="F572" s="34" t="s">
        <v>21</v>
      </c>
      <c r="G572" s="35">
        <v>6</v>
      </c>
      <c r="H572" s="36">
        <v>1400</v>
      </c>
      <c r="I572" s="35">
        <f t="shared" si="15"/>
        <v>8400</v>
      </c>
      <c r="J572" s="34"/>
      <c r="K572" s="56" t="s">
        <v>333</v>
      </c>
    </row>
    <row r="573" spans="2:11" s="38" customFormat="1" ht="33.75" outlineLevel="1" thickBot="1" x14ac:dyDescent="0.3">
      <c r="B573" s="89" t="str">
        <f t="shared" si="13"/>
        <v>20260518/2</v>
      </c>
      <c r="C573" s="37" t="s">
        <v>29</v>
      </c>
      <c r="D573" s="39" t="s">
        <v>151</v>
      </c>
      <c r="E573" s="42" t="s">
        <v>234</v>
      </c>
      <c r="F573" s="34" t="s">
        <v>21</v>
      </c>
      <c r="G573" s="35">
        <v>10</v>
      </c>
      <c r="H573" s="36">
        <v>300</v>
      </c>
      <c r="I573" s="35">
        <f t="shared" si="15"/>
        <v>3000</v>
      </c>
      <c r="J573" s="34"/>
      <c r="K573" s="56" t="s">
        <v>333</v>
      </c>
    </row>
    <row r="574" spans="2:11" s="38" customFormat="1" ht="33.75" outlineLevel="1" thickBot="1" x14ac:dyDescent="0.3">
      <c r="B574" s="89" t="str">
        <f t="shared" si="13"/>
        <v>20260518/3</v>
      </c>
      <c r="C574" s="37" t="s">
        <v>29</v>
      </c>
      <c r="D574" s="39" t="s">
        <v>151</v>
      </c>
      <c r="E574" s="42" t="s">
        <v>234</v>
      </c>
      <c r="F574" s="34" t="s">
        <v>21</v>
      </c>
      <c r="G574" s="35">
        <v>6</v>
      </c>
      <c r="H574" s="36">
        <v>1500</v>
      </c>
      <c r="I574" s="35">
        <f t="shared" si="15"/>
        <v>9000</v>
      </c>
      <c r="J574" s="34"/>
      <c r="K574" s="56" t="s">
        <v>333</v>
      </c>
    </row>
    <row r="575" spans="2:11" s="38" customFormat="1" ht="33.75" outlineLevel="1" thickBot="1" x14ac:dyDescent="0.3">
      <c r="B575" s="89" t="str">
        <f t="shared" si="13"/>
        <v>20260518/4</v>
      </c>
      <c r="C575" s="37" t="s">
        <v>29</v>
      </c>
      <c r="D575" s="39" t="s">
        <v>151</v>
      </c>
      <c r="E575" s="42" t="s">
        <v>234</v>
      </c>
      <c r="F575" s="34" t="s">
        <v>21</v>
      </c>
      <c r="G575" s="35">
        <v>6</v>
      </c>
      <c r="H575" s="36">
        <v>550</v>
      </c>
      <c r="I575" s="35">
        <f t="shared" si="15"/>
        <v>3300</v>
      </c>
      <c r="J575" s="34"/>
      <c r="K575" s="56" t="s">
        <v>333</v>
      </c>
    </row>
    <row r="576" spans="2:11" s="38" customFormat="1" ht="33.75" outlineLevel="1" thickBot="1" x14ac:dyDescent="0.3">
      <c r="B576" s="89" t="str">
        <f t="shared" si="13"/>
        <v>20260518/5</v>
      </c>
      <c r="C576" s="37" t="s">
        <v>29</v>
      </c>
      <c r="D576" s="39" t="s">
        <v>151</v>
      </c>
      <c r="E576" s="42" t="s">
        <v>234</v>
      </c>
      <c r="F576" s="34" t="s">
        <v>11</v>
      </c>
      <c r="G576" s="35">
        <v>6</v>
      </c>
      <c r="H576" s="36">
        <v>410</v>
      </c>
      <c r="I576" s="35">
        <f t="shared" si="15"/>
        <v>2460</v>
      </c>
      <c r="J576" s="34"/>
      <c r="K576" s="56" t="s">
        <v>333</v>
      </c>
    </row>
    <row r="577" spans="2:11" s="38" customFormat="1" ht="33.75" outlineLevel="1" thickBot="1" x14ac:dyDescent="0.3">
      <c r="B577" s="89" t="str">
        <f t="shared" si="13"/>
        <v>20260518/6</v>
      </c>
      <c r="C577" s="37" t="s">
        <v>29</v>
      </c>
      <c r="D577" s="39" t="s">
        <v>151</v>
      </c>
      <c r="E577" s="42" t="s">
        <v>234</v>
      </c>
      <c r="F577" s="34" t="s">
        <v>21</v>
      </c>
      <c r="G577" s="35">
        <v>6</v>
      </c>
      <c r="H577" s="36">
        <v>150</v>
      </c>
      <c r="I577" s="35">
        <f t="shared" si="15"/>
        <v>900</v>
      </c>
      <c r="J577" s="34"/>
      <c r="K577" s="56" t="s">
        <v>333</v>
      </c>
    </row>
    <row r="578" spans="2:11" s="38" customFormat="1" ht="33.75" outlineLevel="1" thickBot="1" x14ac:dyDescent="0.3">
      <c r="B578" s="89" t="str">
        <f t="shared" si="13"/>
        <v>20260518/7</v>
      </c>
      <c r="C578" s="37" t="s">
        <v>29</v>
      </c>
      <c r="D578" s="39" t="s">
        <v>151</v>
      </c>
      <c r="E578" s="42" t="s">
        <v>234</v>
      </c>
      <c r="F578" s="34" t="s">
        <v>11</v>
      </c>
      <c r="G578" s="35">
        <v>6</v>
      </c>
      <c r="H578" s="36">
        <v>1800</v>
      </c>
      <c r="I578" s="35">
        <f t="shared" si="15"/>
        <v>10800</v>
      </c>
      <c r="J578" s="34"/>
      <c r="K578" s="56" t="s">
        <v>333</v>
      </c>
    </row>
    <row r="579" spans="2:11" s="38" customFormat="1" ht="33.75" outlineLevel="1" thickBot="1" x14ac:dyDescent="0.3">
      <c r="B579" s="89" t="str">
        <f t="shared" si="13"/>
        <v>20260518/8</v>
      </c>
      <c r="C579" s="37" t="s">
        <v>29</v>
      </c>
      <c r="D579" s="39" t="s">
        <v>151</v>
      </c>
      <c r="E579" s="42" t="s">
        <v>234</v>
      </c>
      <c r="F579" s="34" t="s">
        <v>21</v>
      </c>
      <c r="G579" s="35">
        <v>6</v>
      </c>
      <c r="H579" s="36">
        <v>2500</v>
      </c>
      <c r="I579" s="35">
        <f t="shared" si="15"/>
        <v>15000</v>
      </c>
      <c r="J579" s="34"/>
      <c r="K579" s="56" t="s">
        <v>333</v>
      </c>
    </row>
    <row r="580" spans="2:11" s="38" customFormat="1" ht="33.75" outlineLevel="1" thickBot="1" x14ac:dyDescent="0.3">
      <c r="B580" s="89" t="str">
        <f t="shared" si="13"/>
        <v>20260518/9</v>
      </c>
      <c r="C580" s="37" t="s">
        <v>29</v>
      </c>
      <c r="D580" s="39" t="s">
        <v>151</v>
      </c>
      <c r="E580" s="42" t="s">
        <v>234</v>
      </c>
      <c r="F580" s="34" t="s">
        <v>21</v>
      </c>
      <c r="G580" s="35">
        <v>6</v>
      </c>
      <c r="H580" s="36">
        <v>200</v>
      </c>
      <c r="I580" s="35">
        <f t="shared" si="15"/>
        <v>1200</v>
      </c>
      <c r="J580" s="34"/>
      <c r="K580" s="56" t="s">
        <v>333</v>
      </c>
    </row>
    <row r="581" spans="2:11" s="38" customFormat="1" ht="35.25" outlineLevel="1" thickBot="1" x14ac:dyDescent="0.3">
      <c r="B581" s="89" t="str">
        <f t="shared" ref="B581:B644" si="16">IF(J581&lt;&gt;"",VALUE(LEFT(B580,FIND("/",B580&amp;"/")-1))+1,LEFT(B580,FIND("/",B580&amp;"/")-1)&amp;"/"&amp;IF(ISNUMBER(SEARCH("/",B580)),VALUE(RIGHT(B580,LEN(B580)-FIND("/",B580)))+1,1))</f>
        <v>20260518/10</v>
      </c>
      <c r="C581" s="37" t="s">
        <v>29</v>
      </c>
      <c r="D581" s="39" t="s">
        <v>151</v>
      </c>
      <c r="E581" s="42" t="s">
        <v>234</v>
      </c>
      <c r="F581" s="34" t="s">
        <v>21</v>
      </c>
      <c r="G581" s="35">
        <v>3</v>
      </c>
      <c r="H581" s="36">
        <v>5300</v>
      </c>
      <c r="I581" s="35">
        <f t="shared" si="15"/>
        <v>15900</v>
      </c>
      <c r="J581" s="34"/>
      <c r="K581" s="56" t="s">
        <v>333</v>
      </c>
    </row>
    <row r="582" spans="2:11" s="38" customFormat="1" ht="33.75" outlineLevel="1" thickBot="1" x14ac:dyDescent="0.3">
      <c r="B582" s="89" t="str">
        <f t="shared" si="16"/>
        <v>20260518/11</v>
      </c>
      <c r="C582" s="37" t="s">
        <v>29</v>
      </c>
      <c r="D582" s="39" t="s">
        <v>151</v>
      </c>
      <c r="E582" s="42" t="s">
        <v>234</v>
      </c>
      <c r="F582" s="34" t="s">
        <v>21</v>
      </c>
      <c r="G582" s="35">
        <v>6</v>
      </c>
      <c r="H582" s="36">
        <v>3000</v>
      </c>
      <c r="I582" s="35">
        <f t="shared" si="15"/>
        <v>18000</v>
      </c>
      <c r="J582" s="34"/>
      <c r="K582" s="56" t="s">
        <v>333</v>
      </c>
    </row>
    <row r="583" spans="2:11" s="38" customFormat="1" ht="33.75" outlineLevel="1" thickBot="1" x14ac:dyDescent="0.3">
      <c r="B583" s="89" t="str">
        <f t="shared" si="16"/>
        <v>20260518/12</v>
      </c>
      <c r="C583" s="37" t="s">
        <v>29</v>
      </c>
      <c r="D583" s="39" t="s">
        <v>151</v>
      </c>
      <c r="E583" s="42" t="s">
        <v>234</v>
      </c>
      <c r="F583" s="34" t="s">
        <v>21</v>
      </c>
      <c r="G583" s="35">
        <v>6</v>
      </c>
      <c r="H583" s="36">
        <v>1800</v>
      </c>
      <c r="I583" s="35">
        <f t="shared" si="15"/>
        <v>10800</v>
      </c>
      <c r="J583" s="34"/>
      <c r="K583" s="56" t="s">
        <v>333</v>
      </c>
    </row>
    <row r="584" spans="2:11" s="38" customFormat="1" ht="35.25" outlineLevel="1" thickBot="1" x14ac:dyDescent="0.3">
      <c r="B584" s="89" t="str">
        <f t="shared" si="16"/>
        <v>20260518/13</v>
      </c>
      <c r="C584" s="37" t="s">
        <v>29</v>
      </c>
      <c r="D584" s="39" t="s">
        <v>151</v>
      </c>
      <c r="E584" s="42" t="s">
        <v>234</v>
      </c>
      <c r="F584" s="34" t="s">
        <v>21</v>
      </c>
      <c r="G584" s="35">
        <v>6</v>
      </c>
      <c r="H584" s="36">
        <v>1800</v>
      </c>
      <c r="I584" s="35">
        <f t="shared" si="15"/>
        <v>10800</v>
      </c>
      <c r="J584" s="34"/>
      <c r="K584" s="56" t="s">
        <v>333</v>
      </c>
    </row>
    <row r="585" spans="2:11" s="38" customFormat="1" ht="35.25" outlineLevel="1" thickBot="1" x14ac:dyDescent="0.3">
      <c r="B585" s="89" t="str">
        <f t="shared" si="16"/>
        <v>20260518/14</v>
      </c>
      <c r="C585" s="37" t="s">
        <v>29</v>
      </c>
      <c r="D585" s="39" t="s">
        <v>151</v>
      </c>
      <c r="E585" s="42" t="s">
        <v>234</v>
      </c>
      <c r="F585" s="34" t="s">
        <v>21</v>
      </c>
      <c r="G585" s="35">
        <v>6</v>
      </c>
      <c r="H585" s="36">
        <v>200</v>
      </c>
      <c r="I585" s="35">
        <f t="shared" si="15"/>
        <v>1200</v>
      </c>
      <c r="J585" s="34"/>
      <c r="K585" s="56" t="s">
        <v>333</v>
      </c>
    </row>
    <row r="586" spans="2:11" s="38" customFormat="1" ht="35.25" outlineLevel="1" thickBot="1" x14ac:dyDescent="0.3">
      <c r="B586" s="89" t="str">
        <f t="shared" si="16"/>
        <v>20260518/15</v>
      </c>
      <c r="C586" s="37" t="s">
        <v>29</v>
      </c>
      <c r="D586" s="39" t="s">
        <v>151</v>
      </c>
      <c r="E586" s="42" t="s">
        <v>234</v>
      </c>
      <c r="F586" s="34" t="s">
        <v>21</v>
      </c>
      <c r="G586" s="35">
        <v>12</v>
      </c>
      <c r="H586" s="36">
        <v>800</v>
      </c>
      <c r="I586" s="35">
        <f t="shared" si="15"/>
        <v>9600</v>
      </c>
      <c r="J586" s="34"/>
      <c r="K586" s="56" t="s">
        <v>333</v>
      </c>
    </row>
    <row r="587" spans="2:11" s="38" customFormat="1" ht="35.25" outlineLevel="1" thickBot="1" x14ac:dyDescent="0.3">
      <c r="B587" s="89" t="str">
        <f t="shared" si="16"/>
        <v>20260518/16</v>
      </c>
      <c r="C587" s="37" t="s">
        <v>29</v>
      </c>
      <c r="D587" s="39" t="s">
        <v>151</v>
      </c>
      <c r="E587" s="42" t="s">
        <v>234</v>
      </c>
      <c r="F587" s="34" t="s">
        <v>21</v>
      </c>
      <c r="G587" s="35">
        <v>6</v>
      </c>
      <c r="H587" s="36">
        <v>1000</v>
      </c>
      <c r="I587" s="35">
        <f t="shared" si="15"/>
        <v>6000</v>
      </c>
      <c r="J587" s="34"/>
      <c r="K587" s="56" t="s">
        <v>333</v>
      </c>
    </row>
    <row r="588" spans="2:11" s="38" customFormat="1" ht="33.75" outlineLevel="1" thickBot="1" x14ac:dyDescent="0.3">
      <c r="B588" s="89" t="str">
        <f t="shared" si="16"/>
        <v>20260518/17</v>
      </c>
      <c r="C588" s="37" t="s">
        <v>29</v>
      </c>
      <c r="D588" s="39" t="s">
        <v>151</v>
      </c>
      <c r="E588" s="42" t="s">
        <v>234</v>
      </c>
      <c r="F588" s="34" t="s">
        <v>21</v>
      </c>
      <c r="G588" s="35">
        <v>6</v>
      </c>
      <c r="H588" s="36">
        <v>1500</v>
      </c>
      <c r="I588" s="35">
        <f t="shared" si="15"/>
        <v>9000</v>
      </c>
      <c r="J588" s="34"/>
      <c r="K588" s="56" t="s">
        <v>333</v>
      </c>
    </row>
    <row r="589" spans="2:11" s="38" customFormat="1" ht="35.25" outlineLevel="1" thickBot="1" x14ac:dyDescent="0.3">
      <c r="B589" s="89" t="str">
        <f t="shared" si="16"/>
        <v>20260518/18</v>
      </c>
      <c r="C589" s="37" t="s">
        <v>29</v>
      </c>
      <c r="D589" s="39" t="s">
        <v>151</v>
      </c>
      <c r="E589" s="42" t="s">
        <v>234</v>
      </c>
      <c r="F589" s="34" t="s">
        <v>21</v>
      </c>
      <c r="G589" s="35">
        <v>6</v>
      </c>
      <c r="H589" s="36">
        <v>2650</v>
      </c>
      <c r="I589" s="35">
        <f t="shared" si="15"/>
        <v>15900</v>
      </c>
      <c r="J589" s="34"/>
      <c r="K589" s="56" t="s">
        <v>333</v>
      </c>
    </row>
    <row r="590" spans="2:11" s="38" customFormat="1" ht="35.25" outlineLevel="1" thickBot="1" x14ac:dyDescent="0.3">
      <c r="B590" s="89" t="str">
        <f t="shared" si="16"/>
        <v>20260518/19</v>
      </c>
      <c r="C590" s="37" t="s">
        <v>29</v>
      </c>
      <c r="D590" s="39" t="s">
        <v>151</v>
      </c>
      <c r="E590" s="42" t="s">
        <v>234</v>
      </c>
      <c r="F590" s="34" t="s">
        <v>21</v>
      </c>
      <c r="G590" s="35">
        <v>6</v>
      </c>
      <c r="H590" s="36">
        <v>1600</v>
      </c>
      <c r="I590" s="35">
        <f t="shared" si="15"/>
        <v>9600</v>
      </c>
      <c r="J590" s="34"/>
      <c r="K590" s="56" t="s">
        <v>333</v>
      </c>
    </row>
    <row r="591" spans="2:11" s="38" customFormat="1" ht="35.25" outlineLevel="1" thickBot="1" x14ac:dyDescent="0.3">
      <c r="B591" s="89" t="str">
        <f t="shared" si="16"/>
        <v>20260518/20</v>
      </c>
      <c r="C591" s="37" t="s">
        <v>29</v>
      </c>
      <c r="D591" s="39" t="s">
        <v>151</v>
      </c>
      <c r="E591" s="42" t="s">
        <v>234</v>
      </c>
      <c r="F591" s="34" t="s">
        <v>21</v>
      </c>
      <c r="G591" s="35">
        <v>3</v>
      </c>
      <c r="H591" s="36">
        <v>1300</v>
      </c>
      <c r="I591" s="35">
        <f t="shared" si="15"/>
        <v>3900</v>
      </c>
      <c r="J591" s="34"/>
      <c r="K591" s="56" t="s">
        <v>333</v>
      </c>
    </row>
    <row r="592" spans="2:11" s="38" customFormat="1" ht="33.75" outlineLevel="1" thickBot="1" x14ac:dyDescent="0.3">
      <c r="B592" s="89" t="str">
        <f t="shared" si="16"/>
        <v>20260518/21</v>
      </c>
      <c r="C592" s="37" t="s">
        <v>29</v>
      </c>
      <c r="D592" s="39" t="s">
        <v>151</v>
      </c>
      <c r="E592" s="42" t="s">
        <v>234</v>
      </c>
      <c r="F592" s="34" t="s">
        <v>11</v>
      </c>
      <c r="G592" s="35">
        <v>12</v>
      </c>
      <c r="H592" s="36">
        <v>30</v>
      </c>
      <c r="I592" s="35">
        <f t="shared" si="15"/>
        <v>360</v>
      </c>
      <c r="J592" s="34"/>
      <c r="K592" s="56" t="s">
        <v>333</v>
      </c>
    </row>
    <row r="593" spans="2:11" s="38" customFormat="1" ht="35.25" outlineLevel="1" thickBot="1" x14ac:dyDescent="0.3">
      <c r="B593" s="89" t="str">
        <f t="shared" si="16"/>
        <v>20260518/22</v>
      </c>
      <c r="C593" s="37" t="s">
        <v>29</v>
      </c>
      <c r="D593" s="39" t="s">
        <v>151</v>
      </c>
      <c r="E593" s="42" t="s">
        <v>234</v>
      </c>
      <c r="F593" s="34" t="s">
        <v>21</v>
      </c>
      <c r="G593" s="35">
        <v>3</v>
      </c>
      <c r="H593" s="36">
        <v>550</v>
      </c>
      <c r="I593" s="35">
        <f t="shared" si="15"/>
        <v>1650</v>
      </c>
      <c r="J593" s="34"/>
      <c r="K593" s="56" t="s">
        <v>333</v>
      </c>
    </row>
    <row r="594" spans="2:11" s="38" customFormat="1" ht="35.25" outlineLevel="1" thickBot="1" x14ac:dyDescent="0.3">
      <c r="B594" s="89" t="str">
        <f t="shared" si="16"/>
        <v>20260518/23</v>
      </c>
      <c r="C594" s="37" t="s">
        <v>29</v>
      </c>
      <c r="D594" s="39" t="s">
        <v>151</v>
      </c>
      <c r="E594" s="42" t="s">
        <v>234</v>
      </c>
      <c r="F594" s="34" t="s">
        <v>21</v>
      </c>
      <c r="G594" s="35">
        <v>3</v>
      </c>
      <c r="H594" s="36">
        <v>2250</v>
      </c>
      <c r="I594" s="35">
        <f t="shared" si="15"/>
        <v>6750</v>
      </c>
      <c r="J594" s="34"/>
      <c r="K594" s="56" t="s">
        <v>333</v>
      </c>
    </row>
    <row r="595" spans="2:11" ht="50.25" thickBot="1" x14ac:dyDescent="0.3">
      <c r="B595" s="89">
        <f t="shared" si="16"/>
        <v>20260519</v>
      </c>
      <c r="C595" s="22" t="s">
        <v>28</v>
      </c>
      <c r="D595" s="68" t="s">
        <v>153</v>
      </c>
      <c r="E595" s="28" t="s">
        <v>468</v>
      </c>
      <c r="F595" s="1" t="s">
        <v>9</v>
      </c>
      <c r="G595" s="27">
        <v>1</v>
      </c>
      <c r="H595" s="16">
        <v>95000000</v>
      </c>
      <c r="I595" s="27">
        <f t="shared" si="15"/>
        <v>95000000</v>
      </c>
      <c r="J595" s="29" t="s">
        <v>324</v>
      </c>
      <c r="K595" s="56" t="s">
        <v>333</v>
      </c>
    </row>
    <row r="596" spans="2:11" ht="50.25" thickBot="1" x14ac:dyDescent="0.3">
      <c r="B596" s="89">
        <f t="shared" si="16"/>
        <v>20260520</v>
      </c>
      <c r="C596" s="22" t="s">
        <v>28</v>
      </c>
      <c r="D596" s="24" t="s">
        <v>151</v>
      </c>
      <c r="E596" s="28" t="s">
        <v>468</v>
      </c>
      <c r="F596" s="31" t="s">
        <v>75</v>
      </c>
      <c r="G596" s="27"/>
      <c r="H596" s="4"/>
      <c r="I596" s="27">
        <f>I597+I598+I599+I600</f>
        <v>7522518.3392592585</v>
      </c>
      <c r="J596" s="1" t="s">
        <v>330</v>
      </c>
      <c r="K596" s="56" t="s">
        <v>335</v>
      </c>
    </row>
    <row r="597" spans="2:11" s="38" customFormat="1" ht="33.75" outlineLevel="1" thickBot="1" x14ac:dyDescent="0.3">
      <c r="B597" s="89" t="str">
        <f t="shared" si="16"/>
        <v>20260520/1</v>
      </c>
      <c r="C597" s="37" t="s">
        <v>28</v>
      </c>
      <c r="D597" s="39" t="s">
        <v>151</v>
      </c>
      <c r="E597" s="42" t="s">
        <v>399</v>
      </c>
      <c r="F597" s="34" t="s">
        <v>75</v>
      </c>
      <c r="G597" s="35">
        <v>1</v>
      </c>
      <c r="H597" s="36">
        <v>2913862.4165432099</v>
      </c>
      <c r="I597" s="35">
        <f t="shared" si="15"/>
        <v>2913862.4165432099</v>
      </c>
      <c r="J597" s="34"/>
      <c r="K597" s="56" t="s">
        <v>335</v>
      </c>
    </row>
    <row r="598" spans="2:11" s="38" customFormat="1" ht="33.75" outlineLevel="1" thickBot="1" x14ac:dyDescent="0.3">
      <c r="B598" s="89" t="str">
        <f t="shared" si="16"/>
        <v>20260520/2</v>
      </c>
      <c r="C598" s="37" t="s">
        <v>28</v>
      </c>
      <c r="D598" s="39" t="s">
        <v>151</v>
      </c>
      <c r="E598" s="42" t="s">
        <v>399</v>
      </c>
      <c r="F598" s="34" t="s">
        <v>75</v>
      </c>
      <c r="G598" s="35">
        <v>1</v>
      </c>
      <c r="H598" s="36">
        <v>3304847.3370370362</v>
      </c>
      <c r="I598" s="35">
        <f t="shared" si="15"/>
        <v>3304847.3370370362</v>
      </c>
      <c r="J598" s="34"/>
      <c r="K598" s="56" t="s">
        <v>335</v>
      </c>
    </row>
    <row r="599" spans="2:11" s="38" customFormat="1" ht="33.75" outlineLevel="1" thickBot="1" x14ac:dyDescent="0.3">
      <c r="B599" s="89" t="str">
        <f t="shared" si="16"/>
        <v>20260520/3</v>
      </c>
      <c r="C599" s="37" t="s">
        <v>28</v>
      </c>
      <c r="D599" s="39" t="s">
        <v>153</v>
      </c>
      <c r="E599" s="42" t="s">
        <v>400</v>
      </c>
      <c r="F599" s="34" t="s">
        <v>9</v>
      </c>
      <c r="G599" s="35">
        <v>1</v>
      </c>
      <c r="H599" s="36">
        <v>641656.70419753087</v>
      </c>
      <c r="I599" s="35">
        <f>G599*H599</f>
        <v>641656.70419753087</v>
      </c>
      <c r="J599" s="34"/>
      <c r="K599" s="56" t="s">
        <v>335</v>
      </c>
    </row>
    <row r="600" spans="2:11" s="38" customFormat="1" ht="33.75" outlineLevel="1" thickBot="1" x14ac:dyDescent="0.3">
      <c r="B600" s="89" t="str">
        <f t="shared" si="16"/>
        <v>20260520/4</v>
      </c>
      <c r="C600" s="37" t="s">
        <v>28</v>
      </c>
      <c r="D600" s="39" t="s">
        <v>153</v>
      </c>
      <c r="E600" s="42" t="s">
        <v>400</v>
      </c>
      <c r="F600" s="34" t="s">
        <v>9</v>
      </c>
      <c r="G600" s="35">
        <v>1</v>
      </c>
      <c r="H600" s="36">
        <v>662151.88148148137</v>
      </c>
      <c r="I600" s="35">
        <f>G600*H600</f>
        <v>662151.88148148137</v>
      </c>
      <c r="J600" s="34"/>
      <c r="K600" s="56" t="s">
        <v>335</v>
      </c>
    </row>
    <row r="601" spans="2:11" ht="50.25" thickBot="1" x14ac:dyDescent="0.3">
      <c r="B601" s="89">
        <f t="shared" si="16"/>
        <v>20260521</v>
      </c>
      <c r="C601" s="22" t="s">
        <v>28</v>
      </c>
      <c r="D601" s="24" t="s">
        <v>153</v>
      </c>
      <c r="E601" s="28" t="s">
        <v>347</v>
      </c>
      <c r="F601" s="1" t="s">
        <v>9</v>
      </c>
      <c r="G601" s="27">
        <v>1</v>
      </c>
      <c r="H601" s="16">
        <v>3100000</v>
      </c>
      <c r="I601" s="27">
        <f>G601*H601</f>
        <v>3100000</v>
      </c>
      <c r="J601" s="1" t="s">
        <v>330</v>
      </c>
      <c r="K601" s="56" t="s">
        <v>335</v>
      </c>
    </row>
    <row r="602" spans="2:11" ht="66.75" thickBot="1" x14ac:dyDescent="0.3">
      <c r="B602" s="89">
        <f t="shared" si="16"/>
        <v>20260522</v>
      </c>
      <c r="C602" s="22" t="s">
        <v>22</v>
      </c>
      <c r="D602" s="24" t="s">
        <v>151</v>
      </c>
      <c r="E602" s="28" t="s">
        <v>469</v>
      </c>
      <c r="F602" s="1" t="s">
        <v>11</v>
      </c>
      <c r="G602" s="27"/>
      <c r="H602" s="4"/>
      <c r="I602" s="27">
        <f>I603+I604+I605+I606+I607+I608</f>
        <v>53260000</v>
      </c>
      <c r="J602" s="1" t="s">
        <v>326</v>
      </c>
      <c r="K602" s="56" t="s">
        <v>335</v>
      </c>
    </row>
    <row r="603" spans="2:11" s="38" customFormat="1" ht="33.75" outlineLevel="1" thickBot="1" x14ac:dyDescent="0.3">
      <c r="B603" s="89" t="str">
        <f t="shared" si="16"/>
        <v>20260522/1</v>
      </c>
      <c r="C603" s="37" t="s">
        <v>28</v>
      </c>
      <c r="D603" s="39" t="s">
        <v>151</v>
      </c>
      <c r="E603" s="42" t="s">
        <v>219</v>
      </c>
      <c r="F603" s="34" t="s">
        <v>11</v>
      </c>
      <c r="G603" s="35">
        <v>2</v>
      </c>
      <c r="H603" s="36">
        <v>10535000</v>
      </c>
      <c r="I603" s="35">
        <f>G603*H603</f>
        <v>21070000</v>
      </c>
      <c r="J603" s="34"/>
      <c r="K603" s="56" t="s">
        <v>335</v>
      </c>
    </row>
    <row r="604" spans="2:11" s="38" customFormat="1" ht="50.25" outlineLevel="1" thickBot="1" x14ac:dyDescent="0.3">
      <c r="B604" s="89" t="str">
        <f t="shared" si="16"/>
        <v>20260522/2</v>
      </c>
      <c r="C604" s="37" t="s">
        <v>22</v>
      </c>
      <c r="D604" s="39" t="s">
        <v>151</v>
      </c>
      <c r="E604" s="42" t="s">
        <v>217</v>
      </c>
      <c r="F604" s="34" t="s">
        <v>11</v>
      </c>
      <c r="G604" s="35">
        <v>2</v>
      </c>
      <c r="H604" s="36">
        <v>300000</v>
      </c>
      <c r="I604" s="35">
        <f t="shared" si="15"/>
        <v>600000</v>
      </c>
      <c r="J604" s="29"/>
      <c r="K604" s="56" t="s">
        <v>335</v>
      </c>
    </row>
    <row r="605" spans="2:11" s="38" customFormat="1" ht="50.25" outlineLevel="1" thickBot="1" x14ac:dyDescent="0.3">
      <c r="B605" s="89" t="str">
        <f t="shared" si="16"/>
        <v>20260522/3</v>
      </c>
      <c r="C605" s="37" t="s">
        <v>22</v>
      </c>
      <c r="D605" s="39" t="s">
        <v>151</v>
      </c>
      <c r="E605" s="42" t="s">
        <v>500</v>
      </c>
      <c r="F605" s="34" t="s">
        <v>11</v>
      </c>
      <c r="G605" s="35">
        <v>10</v>
      </c>
      <c r="H605" s="36">
        <v>267000</v>
      </c>
      <c r="I605" s="35">
        <f t="shared" si="15"/>
        <v>2670000</v>
      </c>
      <c r="J605" s="34"/>
      <c r="K605" s="56" t="s">
        <v>335</v>
      </c>
    </row>
    <row r="606" spans="2:11" s="38" customFormat="1" ht="66.75" outlineLevel="1" thickBot="1" x14ac:dyDescent="0.3">
      <c r="B606" s="89" t="str">
        <f t="shared" si="16"/>
        <v>20260522/4</v>
      </c>
      <c r="C606" s="37" t="s">
        <v>12</v>
      </c>
      <c r="D606" s="39" t="s">
        <v>151</v>
      </c>
      <c r="E606" s="42" t="s">
        <v>218</v>
      </c>
      <c r="F606" s="34" t="s">
        <v>11</v>
      </c>
      <c r="G606" s="35">
        <v>18</v>
      </c>
      <c r="H606" s="36">
        <v>1069444.4444444445</v>
      </c>
      <c r="I606" s="35">
        <f t="shared" si="15"/>
        <v>19250000</v>
      </c>
      <c r="J606" s="34"/>
      <c r="K606" s="56" t="s">
        <v>335</v>
      </c>
    </row>
    <row r="607" spans="2:11" s="38" customFormat="1" ht="66.75" outlineLevel="1" thickBot="1" x14ac:dyDescent="0.3">
      <c r="B607" s="89" t="str">
        <f t="shared" si="16"/>
        <v>20260522/5</v>
      </c>
      <c r="C607" s="37" t="s">
        <v>12</v>
      </c>
      <c r="D607" s="39" t="s">
        <v>151</v>
      </c>
      <c r="E607" s="42" t="s">
        <v>401</v>
      </c>
      <c r="F607" s="34" t="s">
        <v>11</v>
      </c>
      <c r="G607" s="35">
        <v>2</v>
      </c>
      <c r="H607" s="36">
        <v>210000</v>
      </c>
      <c r="I607" s="35">
        <f t="shared" si="15"/>
        <v>420000</v>
      </c>
      <c r="J607" s="29"/>
      <c r="K607" s="56" t="s">
        <v>335</v>
      </c>
    </row>
    <row r="608" spans="2:11" s="38" customFormat="1" ht="66.75" outlineLevel="1" thickBot="1" x14ac:dyDescent="0.3">
      <c r="B608" s="89" t="str">
        <f t="shared" si="16"/>
        <v>20260522/6</v>
      </c>
      <c r="C608" s="37" t="s">
        <v>28</v>
      </c>
      <c r="D608" s="39" t="s">
        <v>153</v>
      </c>
      <c r="E608" s="42" t="s">
        <v>402</v>
      </c>
      <c r="F608" s="34" t="s">
        <v>9</v>
      </c>
      <c r="G608" s="35">
        <v>1</v>
      </c>
      <c r="H608" s="36">
        <f>4625000*2</f>
        <v>9250000</v>
      </c>
      <c r="I608" s="35">
        <f t="shared" si="15"/>
        <v>9250000</v>
      </c>
      <c r="J608" s="34"/>
      <c r="K608" s="56" t="s">
        <v>335</v>
      </c>
    </row>
    <row r="609" spans="2:11" ht="50.25" thickBot="1" x14ac:dyDescent="0.3">
      <c r="B609" s="89">
        <f t="shared" si="16"/>
        <v>20260523</v>
      </c>
      <c r="C609" s="22" t="s">
        <v>28</v>
      </c>
      <c r="D609" s="24" t="s">
        <v>153</v>
      </c>
      <c r="E609" s="28" t="s">
        <v>208</v>
      </c>
      <c r="F609" s="1" t="s">
        <v>9</v>
      </c>
      <c r="G609" s="27">
        <v>1</v>
      </c>
      <c r="H609" s="16">
        <v>68400</v>
      </c>
      <c r="I609" s="27">
        <f t="shared" si="15"/>
        <v>68400</v>
      </c>
      <c r="J609" s="1" t="s">
        <v>330</v>
      </c>
      <c r="K609" s="56" t="s">
        <v>335</v>
      </c>
    </row>
    <row r="610" spans="2:11" ht="50.25" thickBot="1" x14ac:dyDescent="0.3">
      <c r="B610" s="89">
        <f t="shared" si="16"/>
        <v>20260524</v>
      </c>
      <c r="C610" s="22" t="s">
        <v>28</v>
      </c>
      <c r="D610" s="24" t="s">
        <v>153</v>
      </c>
      <c r="E610" s="28" t="s">
        <v>347</v>
      </c>
      <c r="F610" s="1" t="s">
        <v>9</v>
      </c>
      <c r="G610" s="27">
        <v>1</v>
      </c>
      <c r="H610" s="16">
        <v>2781240</v>
      </c>
      <c r="I610" s="27">
        <f t="shared" si="15"/>
        <v>2781240</v>
      </c>
      <c r="J610" s="1" t="s">
        <v>326</v>
      </c>
      <c r="K610" s="56" t="s">
        <v>335</v>
      </c>
    </row>
    <row r="611" spans="2:11" ht="50.25" thickBot="1" x14ac:dyDescent="0.3">
      <c r="B611" s="89">
        <f t="shared" si="16"/>
        <v>20260525</v>
      </c>
      <c r="C611" s="22" t="s">
        <v>28</v>
      </c>
      <c r="D611" s="24" t="s">
        <v>153</v>
      </c>
      <c r="E611" s="28" t="s">
        <v>347</v>
      </c>
      <c r="F611" s="1" t="s">
        <v>9</v>
      </c>
      <c r="G611" s="27">
        <v>1</v>
      </c>
      <c r="H611" s="16">
        <v>12768101</v>
      </c>
      <c r="I611" s="27">
        <f t="shared" si="15"/>
        <v>12768101</v>
      </c>
      <c r="J611" s="1" t="s">
        <v>330</v>
      </c>
      <c r="K611" s="56" t="s">
        <v>335</v>
      </c>
    </row>
    <row r="612" spans="2:11" ht="50.25" thickBot="1" x14ac:dyDescent="0.3">
      <c r="B612" s="89">
        <f t="shared" si="16"/>
        <v>20260526</v>
      </c>
      <c r="C612" s="22" t="s">
        <v>28</v>
      </c>
      <c r="D612" s="24" t="s">
        <v>153</v>
      </c>
      <c r="E612" s="28" t="s">
        <v>347</v>
      </c>
      <c r="F612" s="1" t="s">
        <v>9</v>
      </c>
      <c r="G612" s="27">
        <v>1</v>
      </c>
      <c r="H612" s="82">
        <v>167216309</v>
      </c>
      <c r="I612" s="27">
        <f t="shared" si="15"/>
        <v>167216309</v>
      </c>
      <c r="J612" s="29" t="s">
        <v>324</v>
      </c>
      <c r="K612" s="56" t="s">
        <v>335</v>
      </c>
    </row>
    <row r="613" spans="2:11" ht="50.25" thickBot="1" x14ac:dyDescent="0.3">
      <c r="B613" s="89">
        <f t="shared" si="16"/>
        <v>20260527</v>
      </c>
      <c r="C613" s="22" t="s">
        <v>28</v>
      </c>
      <c r="D613" s="24" t="s">
        <v>151</v>
      </c>
      <c r="E613" s="28" t="s">
        <v>399</v>
      </c>
      <c r="F613" s="1" t="s">
        <v>11</v>
      </c>
      <c r="G613" s="27">
        <v>1</v>
      </c>
      <c r="H613" s="16">
        <v>5160000</v>
      </c>
      <c r="I613" s="27">
        <f t="shared" si="15"/>
        <v>5160000</v>
      </c>
      <c r="J613" s="1" t="s">
        <v>326</v>
      </c>
      <c r="K613" s="56" t="s">
        <v>335</v>
      </c>
    </row>
    <row r="614" spans="2:11" ht="66.75" thickBot="1" x14ac:dyDescent="0.3">
      <c r="B614" s="89">
        <f t="shared" si="16"/>
        <v>20260528</v>
      </c>
      <c r="C614" s="22" t="s">
        <v>12</v>
      </c>
      <c r="D614" s="24" t="s">
        <v>151</v>
      </c>
      <c r="E614" s="28" t="s">
        <v>221</v>
      </c>
      <c r="F614" s="1" t="s">
        <v>11</v>
      </c>
      <c r="G614" s="27">
        <v>10</v>
      </c>
      <c r="H614" s="16">
        <v>2300000</v>
      </c>
      <c r="I614" s="27">
        <f t="shared" si="15"/>
        <v>23000000</v>
      </c>
      <c r="J614" s="1" t="s">
        <v>326</v>
      </c>
      <c r="K614" s="56" t="s">
        <v>335</v>
      </c>
    </row>
    <row r="615" spans="2:11" ht="66.75" thickBot="1" x14ac:dyDescent="0.3">
      <c r="B615" s="89">
        <f t="shared" si="16"/>
        <v>20260529</v>
      </c>
      <c r="C615" s="22" t="s">
        <v>12</v>
      </c>
      <c r="D615" s="24" t="s">
        <v>151</v>
      </c>
      <c r="E615" s="28" t="s">
        <v>221</v>
      </c>
      <c r="F615" s="1" t="s">
        <v>11</v>
      </c>
      <c r="G615" s="27">
        <v>5</v>
      </c>
      <c r="H615" s="16">
        <v>880000</v>
      </c>
      <c r="I615" s="27">
        <f t="shared" si="15"/>
        <v>4400000</v>
      </c>
      <c r="J615" s="1" t="s">
        <v>326</v>
      </c>
      <c r="K615" s="56" t="s">
        <v>335</v>
      </c>
    </row>
    <row r="616" spans="2:11" ht="66.75" thickBot="1" x14ac:dyDescent="0.3">
      <c r="B616" s="89">
        <f t="shared" si="16"/>
        <v>20260530</v>
      </c>
      <c r="C616" s="22" t="s">
        <v>12</v>
      </c>
      <c r="D616" s="24" t="s">
        <v>151</v>
      </c>
      <c r="E616" s="28" t="s">
        <v>224</v>
      </c>
      <c r="F616" s="1" t="s">
        <v>11</v>
      </c>
      <c r="G616" s="27">
        <v>7</v>
      </c>
      <c r="H616" s="16">
        <v>650000</v>
      </c>
      <c r="I616" s="27">
        <f t="shared" si="15"/>
        <v>4550000</v>
      </c>
      <c r="J616" s="1" t="s">
        <v>326</v>
      </c>
      <c r="K616" s="56" t="s">
        <v>335</v>
      </c>
    </row>
    <row r="617" spans="2:11" ht="66.75" thickBot="1" x14ac:dyDescent="0.3">
      <c r="B617" s="89">
        <f t="shared" si="16"/>
        <v>20260531</v>
      </c>
      <c r="C617" s="22" t="s">
        <v>12</v>
      </c>
      <c r="D617" s="24" t="s">
        <v>151</v>
      </c>
      <c r="E617" s="28" t="s">
        <v>220</v>
      </c>
      <c r="F617" s="1" t="s">
        <v>11</v>
      </c>
      <c r="G617" s="27">
        <v>10</v>
      </c>
      <c r="H617" s="16">
        <v>100000</v>
      </c>
      <c r="I617" s="27">
        <f t="shared" si="15"/>
        <v>1000000</v>
      </c>
      <c r="J617" s="1" t="s">
        <v>330</v>
      </c>
      <c r="K617" s="56" t="s">
        <v>335</v>
      </c>
    </row>
    <row r="618" spans="2:11" ht="66.75" thickBot="1" x14ac:dyDescent="0.3">
      <c r="B618" s="89">
        <f t="shared" si="16"/>
        <v>20260532</v>
      </c>
      <c r="C618" s="22" t="s">
        <v>12</v>
      </c>
      <c r="D618" s="24" t="s">
        <v>151</v>
      </c>
      <c r="E618" s="28" t="s">
        <v>220</v>
      </c>
      <c r="F618" s="1" t="s">
        <v>11</v>
      </c>
      <c r="G618" s="27">
        <v>5</v>
      </c>
      <c r="H618" s="16">
        <v>100000</v>
      </c>
      <c r="I618" s="27">
        <f t="shared" si="15"/>
        <v>500000</v>
      </c>
      <c r="J618" s="1" t="s">
        <v>330</v>
      </c>
      <c r="K618" s="56" t="s">
        <v>335</v>
      </c>
    </row>
    <row r="619" spans="2:11" ht="66.75" thickBot="1" x14ac:dyDescent="0.3">
      <c r="B619" s="89">
        <f t="shared" si="16"/>
        <v>20260533</v>
      </c>
      <c r="C619" s="22" t="s">
        <v>12</v>
      </c>
      <c r="D619" s="24" t="s">
        <v>151</v>
      </c>
      <c r="E619" s="28" t="s">
        <v>222</v>
      </c>
      <c r="F619" s="1" t="s">
        <v>11</v>
      </c>
      <c r="G619" s="27">
        <v>1</v>
      </c>
      <c r="H619" s="16">
        <v>300000</v>
      </c>
      <c r="I619" s="27">
        <f t="shared" si="15"/>
        <v>300000</v>
      </c>
      <c r="J619" s="1" t="s">
        <v>330</v>
      </c>
      <c r="K619" s="56" t="s">
        <v>335</v>
      </c>
    </row>
    <row r="620" spans="2:11" ht="66.75" thickBot="1" x14ac:dyDescent="0.3">
      <c r="B620" s="89">
        <f t="shared" si="16"/>
        <v>20260534</v>
      </c>
      <c r="C620" s="22" t="s">
        <v>12</v>
      </c>
      <c r="D620" s="24" t="s">
        <v>151</v>
      </c>
      <c r="E620" s="28" t="s">
        <v>403</v>
      </c>
      <c r="F620" s="1" t="s">
        <v>11</v>
      </c>
      <c r="G620" s="27">
        <v>2</v>
      </c>
      <c r="H620" s="16">
        <v>280000</v>
      </c>
      <c r="I620" s="27">
        <f t="shared" si="15"/>
        <v>560000</v>
      </c>
      <c r="J620" s="1" t="s">
        <v>330</v>
      </c>
      <c r="K620" s="56" t="s">
        <v>335</v>
      </c>
    </row>
    <row r="621" spans="2:11" ht="66.75" thickBot="1" x14ac:dyDescent="0.3">
      <c r="B621" s="89">
        <f t="shared" si="16"/>
        <v>20260535</v>
      </c>
      <c r="C621" s="22" t="s">
        <v>22</v>
      </c>
      <c r="D621" s="24" t="s">
        <v>151</v>
      </c>
      <c r="E621" s="28" t="s">
        <v>225</v>
      </c>
      <c r="F621" s="1" t="s">
        <v>11</v>
      </c>
      <c r="G621" s="27">
        <v>3</v>
      </c>
      <c r="H621" s="16">
        <v>280000</v>
      </c>
      <c r="I621" s="27">
        <f t="shared" si="15"/>
        <v>840000</v>
      </c>
      <c r="J621" s="1" t="s">
        <v>330</v>
      </c>
      <c r="K621" s="56" t="s">
        <v>335</v>
      </c>
    </row>
    <row r="622" spans="2:11" ht="50.25" thickBot="1" x14ac:dyDescent="0.3">
      <c r="B622" s="89">
        <f t="shared" si="16"/>
        <v>20260536</v>
      </c>
      <c r="C622" s="22" t="s">
        <v>28</v>
      </c>
      <c r="D622" s="24" t="s">
        <v>151</v>
      </c>
      <c r="E622" s="28" t="s">
        <v>219</v>
      </c>
      <c r="F622" s="1" t="s">
        <v>11</v>
      </c>
      <c r="G622" s="27">
        <v>3</v>
      </c>
      <c r="H622" s="16">
        <v>5000000</v>
      </c>
      <c r="I622" s="27">
        <f t="shared" si="15"/>
        <v>15000000</v>
      </c>
      <c r="J622" s="1" t="s">
        <v>326</v>
      </c>
      <c r="K622" s="56" t="s">
        <v>335</v>
      </c>
    </row>
    <row r="623" spans="2:11" ht="50.25" thickBot="1" x14ac:dyDescent="0.3">
      <c r="B623" s="89">
        <f t="shared" si="16"/>
        <v>20260537</v>
      </c>
      <c r="C623" s="22" t="s">
        <v>28</v>
      </c>
      <c r="D623" s="24" t="s">
        <v>151</v>
      </c>
      <c r="E623" s="28" t="s">
        <v>223</v>
      </c>
      <c r="F623" s="1" t="s">
        <v>11</v>
      </c>
      <c r="G623" s="27">
        <v>2</v>
      </c>
      <c r="H623" s="16">
        <v>48000000</v>
      </c>
      <c r="I623" s="27">
        <f t="shared" si="15"/>
        <v>96000000</v>
      </c>
      <c r="J623" s="29" t="s">
        <v>324</v>
      </c>
      <c r="K623" s="56" t="s">
        <v>335</v>
      </c>
    </row>
    <row r="624" spans="2:11" ht="50.25" thickBot="1" x14ac:dyDescent="0.3">
      <c r="B624" s="89">
        <f t="shared" si="16"/>
        <v>20260538</v>
      </c>
      <c r="C624" s="22" t="s">
        <v>28</v>
      </c>
      <c r="D624" s="24" t="s">
        <v>151</v>
      </c>
      <c r="E624" s="28" t="s">
        <v>397</v>
      </c>
      <c r="F624" s="1" t="s">
        <v>11</v>
      </c>
      <c r="G624" s="27">
        <v>8</v>
      </c>
      <c r="H624" s="16">
        <v>22125000</v>
      </c>
      <c r="I624" s="27">
        <f t="shared" si="15"/>
        <v>177000000</v>
      </c>
      <c r="J624" s="29" t="s">
        <v>324</v>
      </c>
      <c r="K624" s="56" t="s">
        <v>335</v>
      </c>
    </row>
    <row r="625" spans="2:11" ht="50.25" thickBot="1" x14ac:dyDescent="0.3">
      <c r="B625" s="89">
        <f t="shared" si="16"/>
        <v>20260539</v>
      </c>
      <c r="C625" s="22" t="s">
        <v>28</v>
      </c>
      <c r="D625" s="24" t="s">
        <v>151</v>
      </c>
      <c r="E625" s="28" t="s">
        <v>404</v>
      </c>
      <c r="F625" s="1" t="s">
        <v>11</v>
      </c>
      <c r="G625" s="27">
        <v>4</v>
      </c>
      <c r="H625" s="16">
        <v>14000000</v>
      </c>
      <c r="I625" s="27">
        <f t="shared" si="15"/>
        <v>56000000</v>
      </c>
      <c r="J625" s="1" t="s">
        <v>326</v>
      </c>
      <c r="K625" s="56" t="s">
        <v>335</v>
      </c>
    </row>
    <row r="626" spans="2:11" ht="66.75" thickBot="1" x14ac:dyDescent="0.3">
      <c r="B626" s="89">
        <f t="shared" si="16"/>
        <v>20260540</v>
      </c>
      <c r="C626" s="22" t="s">
        <v>12</v>
      </c>
      <c r="D626" s="24" t="s">
        <v>151</v>
      </c>
      <c r="E626" s="28" t="s">
        <v>226</v>
      </c>
      <c r="F626" s="1" t="s">
        <v>11</v>
      </c>
      <c r="G626" s="27">
        <v>1</v>
      </c>
      <c r="H626" s="16">
        <v>4000000</v>
      </c>
      <c r="I626" s="27">
        <f t="shared" si="15"/>
        <v>4000000</v>
      </c>
      <c r="J626" s="1" t="s">
        <v>326</v>
      </c>
      <c r="K626" s="56" t="s">
        <v>335</v>
      </c>
    </row>
    <row r="627" spans="2:11" ht="66.75" thickBot="1" x14ac:dyDescent="0.3">
      <c r="B627" s="89">
        <f t="shared" si="16"/>
        <v>20260541</v>
      </c>
      <c r="C627" s="22" t="s">
        <v>43</v>
      </c>
      <c r="D627" s="69" t="s">
        <v>152</v>
      </c>
      <c r="E627" s="28" t="s">
        <v>227</v>
      </c>
      <c r="F627" s="1" t="s">
        <v>9</v>
      </c>
      <c r="G627" s="27">
        <v>1</v>
      </c>
      <c r="H627" s="16">
        <v>18000000</v>
      </c>
      <c r="I627" s="27">
        <f t="shared" si="15"/>
        <v>18000000</v>
      </c>
      <c r="J627" s="1" t="s">
        <v>326</v>
      </c>
      <c r="K627" s="56" t="s">
        <v>335</v>
      </c>
    </row>
    <row r="628" spans="2:11" ht="50.25" thickBot="1" x14ac:dyDescent="0.3">
      <c r="B628" s="89">
        <f t="shared" si="16"/>
        <v>20260542</v>
      </c>
      <c r="C628" s="22" t="s">
        <v>26</v>
      </c>
      <c r="D628" s="24" t="s">
        <v>151</v>
      </c>
      <c r="E628" s="28" t="s">
        <v>229</v>
      </c>
      <c r="F628" s="1" t="s">
        <v>11</v>
      </c>
      <c r="G628" s="27">
        <v>1</v>
      </c>
      <c r="H628" s="4">
        <v>87921400</v>
      </c>
      <c r="I628" s="27">
        <f t="shared" si="15"/>
        <v>87921400</v>
      </c>
      <c r="J628" s="29" t="s">
        <v>324</v>
      </c>
      <c r="K628" s="56" t="s">
        <v>335</v>
      </c>
    </row>
    <row r="629" spans="2:11" ht="66.75" thickBot="1" x14ac:dyDescent="0.3">
      <c r="B629" s="89">
        <f t="shared" si="16"/>
        <v>20260543</v>
      </c>
      <c r="C629" s="22" t="s">
        <v>33</v>
      </c>
      <c r="D629" s="24" t="s">
        <v>153</v>
      </c>
      <c r="E629" s="28" t="s">
        <v>405</v>
      </c>
      <c r="F629" s="1" t="s">
        <v>9</v>
      </c>
      <c r="G629" s="27"/>
      <c r="H629" s="4"/>
      <c r="I629" s="27">
        <f>I630+I631+I632+I633+I634+I635</f>
        <v>78667321.100000009</v>
      </c>
      <c r="J629" s="1" t="s">
        <v>329</v>
      </c>
      <c r="K629" s="56" t="s">
        <v>335</v>
      </c>
    </row>
    <row r="630" spans="2:11" s="38" customFormat="1" ht="50.25" outlineLevel="1" thickBot="1" x14ac:dyDescent="0.3">
      <c r="B630" s="89" t="str">
        <f t="shared" si="16"/>
        <v>20260543/1</v>
      </c>
      <c r="C630" s="37" t="s">
        <v>33</v>
      </c>
      <c r="D630" s="39" t="s">
        <v>153</v>
      </c>
      <c r="E630" s="42" t="s">
        <v>347</v>
      </c>
      <c r="F630" s="34" t="s">
        <v>70</v>
      </c>
      <c r="G630" s="35">
        <v>4</v>
      </c>
      <c r="H630" s="36">
        <v>7174852.2999999998</v>
      </c>
      <c r="I630" s="35">
        <f t="shared" ref="I630:I635" si="17">G630*H630</f>
        <v>28699409.199999999</v>
      </c>
      <c r="J630" s="34"/>
      <c r="K630" s="56" t="s">
        <v>335</v>
      </c>
    </row>
    <row r="631" spans="2:11" s="38" customFormat="1" ht="50.25" outlineLevel="1" thickBot="1" x14ac:dyDescent="0.3">
      <c r="B631" s="89" t="str">
        <f t="shared" si="16"/>
        <v>20260543/2</v>
      </c>
      <c r="C631" s="37" t="s">
        <v>33</v>
      </c>
      <c r="D631" s="39" t="s">
        <v>153</v>
      </c>
      <c r="E631" s="42" t="s">
        <v>406</v>
      </c>
      <c r="F631" s="34" t="s">
        <v>9</v>
      </c>
      <c r="G631" s="35">
        <v>1</v>
      </c>
      <c r="H631" s="36">
        <v>800000</v>
      </c>
      <c r="I631" s="35">
        <f t="shared" si="17"/>
        <v>800000</v>
      </c>
      <c r="J631" s="34"/>
      <c r="K631" s="56" t="s">
        <v>335</v>
      </c>
    </row>
    <row r="632" spans="2:11" s="38" customFormat="1" ht="50.25" outlineLevel="1" thickBot="1" x14ac:dyDescent="0.3">
      <c r="B632" s="89" t="str">
        <f t="shared" si="16"/>
        <v>20260543/3</v>
      </c>
      <c r="C632" s="37" t="s">
        <v>33</v>
      </c>
      <c r="D632" s="39" t="s">
        <v>153</v>
      </c>
      <c r="E632" s="42" t="s">
        <v>347</v>
      </c>
      <c r="F632" s="34" t="s">
        <v>9</v>
      </c>
      <c r="G632" s="35">
        <v>1</v>
      </c>
      <c r="H632" s="36">
        <v>7174852.2999999998</v>
      </c>
      <c r="I632" s="35">
        <f t="shared" si="17"/>
        <v>7174852.2999999998</v>
      </c>
      <c r="J632" s="34"/>
      <c r="K632" s="56" t="s">
        <v>335</v>
      </c>
    </row>
    <row r="633" spans="2:11" s="38" customFormat="1" ht="50.25" outlineLevel="1" thickBot="1" x14ac:dyDescent="0.3">
      <c r="B633" s="89" t="str">
        <f t="shared" si="16"/>
        <v>20260543/4</v>
      </c>
      <c r="C633" s="37" t="s">
        <v>33</v>
      </c>
      <c r="D633" s="39" t="s">
        <v>153</v>
      </c>
      <c r="E633" s="42" t="s">
        <v>347</v>
      </c>
      <c r="F633" s="34" t="s">
        <v>70</v>
      </c>
      <c r="G633" s="35">
        <v>4</v>
      </c>
      <c r="H633" s="36">
        <v>8059851.7999999998</v>
      </c>
      <c r="I633" s="35">
        <f t="shared" si="17"/>
        <v>32239407.199999999</v>
      </c>
      <c r="J633" s="34"/>
      <c r="K633" s="56" t="s">
        <v>335</v>
      </c>
    </row>
    <row r="634" spans="2:11" s="38" customFormat="1" ht="50.25" outlineLevel="1" thickBot="1" x14ac:dyDescent="0.3">
      <c r="B634" s="89" t="str">
        <f t="shared" si="16"/>
        <v>20260543/5</v>
      </c>
      <c r="C634" s="37" t="s">
        <v>33</v>
      </c>
      <c r="D634" s="39" t="s">
        <v>153</v>
      </c>
      <c r="E634" s="42" t="s">
        <v>407</v>
      </c>
      <c r="F634" s="34" t="s">
        <v>9</v>
      </c>
      <c r="G634" s="35">
        <v>1</v>
      </c>
      <c r="H634" s="36">
        <v>8953652.4000000004</v>
      </c>
      <c r="I634" s="35">
        <f t="shared" si="17"/>
        <v>8953652.4000000004</v>
      </c>
      <c r="J634" s="34"/>
      <c r="K634" s="56" t="s">
        <v>335</v>
      </c>
    </row>
    <row r="635" spans="2:11" s="38" customFormat="1" ht="50.25" outlineLevel="1" thickBot="1" x14ac:dyDescent="0.3">
      <c r="B635" s="89" t="str">
        <f t="shared" si="16"/>
        <v>20260543/6</v>
      </c>
      <c r="C635" s="37" t="s">
        <v>33</v>
      </c>
      <c r="D635" s="39" t="s">
        <v>153</v>
      </c>
      <c r="E635" s="42" t="s">
        <v>347</v>
      </c>
      <c r="F635" s="34" t="s">
        <v>9</v>
      </c>
      <c r="G635" s="35">
        <v>1</v>
      </c>
      <c r="H635" s="36">
        <v>800000</v>
      </c>
      <c r="I635" s="35">
        <f t="shared" si="17"/>
        <v>800000</v>
      </c>
      <c r="J635" s="34"/>
      <c r="K635" s="56" t="s">
        <v>335</v>
      </c>
    </row>
    <row r="636" spans="2:11" ht="50.25" thickBot="1" x14ac:dyDescent="0.3">
      <c r="B636" s="89">
        <f t="shared" si="16"/>
        <v>20260544</v>
      </c>
      <c r="C636" s="46" t="s">
        <v>28</v>
      </c>
      <c r="D636" s="45" t="s">
        <v>153</v>
      </c>
      <c r="E636" s="28" t="s">
        <v>208</v>
      </c>
      <c r="F636" s="25" t="s">
        <v>70</v>
      </c>
      <c r="G636" s="27">
        <v>15</v>
      </c>
      <c r="H636" s="15">
        <v>104919.54217283949</v>
      </c>
      <c r="I636" s="27">
        <f>Table2[[#This Row],[Քանակ]]*Table2[[#This Row],[ Միավորի գին]]</f>
        <v>1573793.1325925924</v>
      </c>
      <c r="J636" s="1" t="s">
        <v>330</v>
      </c>
      <c r="K636" s="56" t="s">
        <v>335</v>
      </c>
    </row>
    <row r="637" spans="2:11" ht="50.25" thickBot="1" x14ac:dyDescent="0.3">
      <c r="B637" s="89">
        <f t="shared" si="16"/>
        <v>20260545</v>
      </c>
      <c r="C637" s="46" t="s">
        <v>28</v>
      </c>
      <c r="D637" s="45" t="s">
        <v>153</v>
      </c>
      <c r="E637" s="28" t="s">
        <v>408</v>
      </c>
      <c r="F637" s="25" t="s">
        <v>70</v>
      </c>
      <c r="G637" s="27">
        <v>3</v>
      </c>
      <c r="H637" s="15">
        <v>378372.50370370364</v>
      </c>
      <c r="I637" s="27">
        <f>Table2[[#This Row],[Քանակ]]*Table2[[#This Row],[ Միավորի գին]]</f>
        <v>1135117.5111111109</v>
      </c>
      <c r="J637" s="1" t="s">
        <v>330</v>
      </c>
      <c r="K637" s="56" t="s">
        <v>335</v>
      </c>
    </row>
    <row r="638" spans="2:11" ht="50.25" thickBot="1" x14ac:dyDescent="0.3">
      <c r="B638" s="89">
        <f t="shared" si="16"/>
        <v>20260546</v>
      </c>
      <c r="C638" s="46" t="s">
        <v>28</v>
      </c>
      <c r="D638" s="45" t="s">
        <v>153</v>
      </c>
      <c r="E638" s="28" t="s">
        <v>409</v>
      </c>
      <c r="F638" s="25" t="s">
        <v>9</v>
      </c>
      <c r="G638" s="27">
        <v>1</v>
      </c>
      <c r="H638" s="15">
        <v>240000</v>
      </c>
      <c r="I638" s="27">
        <f>Table2[[#This Row],[Քանակ]]*Table2[[#This Row],[ Միավորի գին]]</f>
        <v>240000</v>
      </c>
      <c r="J638" s="1" t="s">
        <v>330</v>
      </c>
      <c r="K638" s="56" t="s">
        <v>335</v>
      </c>
    </row>
    <row r="639" spans="2:11" ht="50.25" thickBot="1" x14ac:dyDescent="0.3">
      <c r="B639" s="89">
        <f t="shared" si="16"/>
        <v>20260547</v>
      </c>
      <c r="C639" s="46" t="s">
        <v>28</v>
      </c>
      <c r="D639" s="45" t="s">
        <v>153</v>
      </c>
      <c r="E639" s="28" t="s">
        <v>312</v>
      </c>
      <c r="F639" s="25" t="s">
        <v>70</v>
      </c>
      <c r="G639" s="27">
        <v>6</v>
      </c>
      <c r="H639" s="83">
        <v>240000</v>
      </c>
      <c r="I639" s="27">
        <f>Table2[[#This Row],[Քանակ]]*Table2[[#This Row],[ Միավորի գին]]</f>
        <v>1440000</v>
      </c>
      <c r="J639" s="1" t="s">
        <v>330</v>
      </c>
      <c r="K639" s="56" t="s">
        <v>335</v>
      </c>
    </row>
    <row r="640" spans="2:11" ht="50.25" thickBot="1" x14ac:dyDescent="0.3">
      <c r="B640" s="89">
        <f t="shared" si="16"/>
        <v>20260548</v>
      </c>
      <c r="C640" s="46" t="s">
        <v>28</v>
      </c>
      <c r="D640" s="45" t="s">
        <v>153</v>
      </c>
      <c r="E640" s="28" t="s">
        <v>409</v>
      </c>
      <c r="F640" s="25" t="s">
        <v>70</v>
      </c>
      <c r="G640" s="27">
        <v>2</v>
      </c>
      <c r="H640" s="84">
        <v>800000</v>
      </c>
      <c r="I640" s="27">
        <f>Table2[[#This Row],[Քանակ]]*Table2[[#This Row],[ Միավորի գին]]</f>
        <v>1600000</v>
      </c>
      <c r="J640" s="1" t="s">
        <v>330</v>
      </c>
      <c r="K640" s="56" t="s">
        <v>335</v>
      </c>
    </row>
    <row r="641" spans="2:11" ht="50.25" thickBot="1" x14ac:dyDescent="0.3">
      <c r="B641" s="89">
        <f t="shared" si="16"/>
        <v>20260549</v>
      </c>
      <c r="C641" s="46" t="s">
        <v>28</v>
      </c>
      <c r="D641" s="45" t="s">
        <v>153</v>
      </c>
      <c r="E641" s="28" t="s">
        <v>313</v>
      </c>
      <c r="F641" s="46" t="s">
        <v>9</v>
      </c>
      <c r="G641" s="27">
        <v>1</v>
      </c>
      <c r="H641" s="83">
        <v>944768.87388888909</v>
      </c>
      <c r="I641" s="27">
        <f>Table2[[#This Row],[Քանակ]]*Table2[[#This Row],[ Միավորի գին]]</f>
        <v>944768.87388888909</v>
      </c>
      <c r="J641" s="1" t="s">
        <v>330</v>
      </c>
      <c r="K641" s="56" t="s">
        <v>335</v>
      </c>
    </row>
    <row r="642" spans="2:11" ht="50.25" thickBot="1" x14ac:dyDescent="0.3">
      <c r="B642" s="89">
        <f t="shared" si="16"/>
        <v>20260550</v>
      </c>
      <c r="C642" s="46" t="s">
        <v>28</v>
      </c>
      <c r="D642" s="45" t="s">
        <v>153</v>
      </c>
      <c r="E642" s="28" t="s">
        <v>410</v>
      </c>
      <c r="F642" s="25" t="s">
        <v>70</v>
      </c>
      <c r="G642" s="27">
        <v>15</v>
      </c>
      <c r="H642" s="83">
        <v>10000</v>
      </c>
      <c r="I642" s="27">
        <f>Table2[[#This Row],[Քանակ]]*Table2[[#This Row],[ Միավորի գին]]</f>
        <v>150000</v>
      </c>
      <c r="J642" s="1" t="s">
        <v>330</v>
      </c>
      <c r="K642" s="56" t="s">
        <v>335</v>
      </c>
    </row>
    <row r="643" spans="2:11" ht="50.25" thickBot="1" x14ac:dyDescent="0.3">
      <c r="B643" s="89">
        <f t="shared" si="16"/>
        <v>20260551</v>
      </c>
      <c r="C643" s="46" t="s">
        <v>28</v>
      </c>
      <c r="D643" s="45" t="s">
        <v>153</v>
      </c>
      <c r="E643" s="28" t="s">
        <v>411</v>
      </c>
      <c r="F643" s="25" t="s">
        <v>70</v>
      </c>
      <c r="G643" s="27">
        <v>8</v>
      </c>
      <c r="H643" s="83">
        <v>2400</v>
      </c>
      <c r="I643" s="27">
        <f>Table2[[#This Row],[Քանակ]]*Table2[[#This Row],[ Միավորի գին]]</f>
        <v>19200</v>
      </c>
      <c r="J643" s="1" t="s">
        <v>330</v>
      </c>
      <c r="K643" s="56" t="s">
        <v>335</v>
      </c>
    </row>
    <row r="644" spans="2:11" ht="50.25" thickBot="1" x14ac:dyDescent="0.3">
      <c r="B644" s="89">
        <f t="shared" si="16"/>
        <v>20260552</v>
      </c>
      <c r="C644" s="46" t="s">
        <v>28</v>
      </c>
      <c r="D644" s="45" t="s">
        <v>153</v>
      </c>
      <c r="E644" s="28" t="s">
        <v>314</v>
      </c>
      <c r="F644" s="25" t="s">
        <v>70</v>
      </c>
      <c r="G644" s="27">
        <v>2</v>
      </c>
      <c r="H644" s="84">
        <v>2520000</v>
      </c>
      <c r="I644" s="27">
        <f>Table2[[#This Row],[Քանակ]]*Table2[[#This Row],[ Միավորի գին]]</f>
        <v>5040000</v>
      </c>
      <c r="J644" s="1" t="s">
        <v>330</v>
      </c>
      <c r="K644" s="56" t="s">
        <v>335</v>
      </c>
    </row>
    <row r="645" spans="2:11" ht="50.25" thickBot="1" x14ac:dyDescent="0.3">
      <c r="B645" s="89">
        <f t="shared" ref="B645:B687" si="18">IF(J645&lt;&gt;"",VALUE(LEFT(B644,FIND("/",B644&amp;"/")-1))+1,LEFT(B644,FIND("/",B644&amp;"/")-1)&amp;"/"&amp;IF(ISNUMBER(SEARCH("/",B644)),VALUE(RIGHT(B644,LEN(B644)-FIND("/",B644)))+1,1))</f>
        <v>20260553</v>
      </c>
      <c r="C645" s="46" t="s">
        <v>28</v>
      </c>
      <c r="D645" s="45" t="s">
        <v>153</v>
      </c>
      <c r="E645" s="28" t="s">
        <v>315</v>
      </c>
      <c r="F645" s="47" t="s">
        <v>9</v>
      </c>
      <c r="G645" s="27">
        <v>1</v>
      </c>
      <c r="H645" s="84">
        <v>2160000</v>
      </c>
      <c r="I645" s="27">
        <f>Table2[[#This Row],[Քանակ]]*Table2[[#This Row],[ Միավորի գին]]</f>
        <v>2160000</v>
      </c>
      <c r="J645" s="1" t="s">
        <v>330</v>
      </c>
      <c r="K645" s="56" t="s">
        <v>335</v>
      </c>
    </row>
    <row r="646" spans="2:11" ht="50.25" thickBot="1" x14ac:dyDescent="0.3">
      <c r="B646" s="89">
        <f t="shared" si="18"/>
        <v>20260554</v>
      </c>
      <c r="C646" s="46" t="s">
        <v>28</v>
      </c>
      <c r="D646" s="45" t="s">
        <v>153</v>
      </c>
      <c r="E646" s="20" t="s">
        <v>314</v>
      </c>
      <c r="F646" s="47" t="s">
        <v>9</v>
      </c>
      <c r="G646" s="27">
        <v>1</v>
      </c>
      <c r="H646" s="84">
        <v>2400000</v>
      </c>
      <c r="I646" s="27">
        <f>Table2[[#This Row],[Քանակ]]*Table2[[#This Row],[ Միավորի գին]]</f>
        <v>2400000</v>
      </c>
      <c r="J646" s="1" t="s">
        <v>330</v>
      </c>
      <c r="K646" s="56" t="s">
        <v>335</v>
      </c>
    </row>
    <row r="647" spans="2:11" ht="83.25" thickBot="1" x14ac:dyDescent="0.3">
      <c r="B647" s="89">
        <f t="shared" si="18"/>
        <v>20260555</v>
      </c>
      <c r="C647" s="46" t="s">
        <v>33</v>
      </c>
      <c r="D647" s="45" t="s">
        <v>153</v>
      </c>
      <c r="E647" s="48" t="s">
        <v>316</v>
      </c>
      <c r="F647" s="47" t="s">
        <v>9</v>
      </c>
      <c r="G647" s="27">
        <v>1</v>
      </c>
      <c r="H647" s="85">
        <v>42900000</v>
      </c>
      <c r="I647" s="27">
        <f>Table2[[#This Row],[Քանակ]]*Table2[[#This Row],[ Միավորի գին]]</f>
        <v>42900000</v>
      </c>
      <c r="J647" s="1" t="s">
        <v>329</v>
      </c>
      <c r="K647" s="56" t="s">
        <v>335</v>
      </c>
    </row>
    <row r="648" spans="2:11" ht="83.25" thickBot="1" x14ac:dyDescent="0.3">
      <c r="B648" s="89">
        <f t="shared" si="18"/>
        <v>20260556</v>
      </c>
      <c r="C648" s="46" t="s">
        <v>33</v>
      </c>
      <c r="D648" s="45" t="s">
        <v>153</v>
      </c>
      <c r="E648" s="46" t="s">
        <v>412</v>
      </c>
      <c r="F648" s="47" t="s">
        <v>9</v>
      </c>
      <c r="G648" s="27">
        <v>1</v>
      </c>
      <c r="H648" s="84">
        <v>3600000</v>
      </c>
      <c r="I648" s="27">
        <f>Table2[[#This Row],[Քանակ]]*Table2[[#This Row],[ Միավորի գին]]</f>
        <v>3600000</v>
      </c>
      <c r="J648" s="1" t="s">
        <v>330</v>
      </c>
      <c r="K648" s="56" t="s">
        <v>335</v>
      </c>
    </row>
    <row r="649" spans="2:11" ht="66.75" thickBot="1" x14ac:dyDescent="0.3">
      <c r="B649" s="89">
        <f t="shared" si="18"/>
        <v>20260557</v>
      </c>
      <c r="C649" s="46" t="s">
        <v>33</v>
      </c>
      <c r="D649" s="45" t="s">
        <v>153</v>
      </c>
      <c r="E649" s="46" t="s">
        <v>413</v>
      </c>
      <c r="F649" s="47" t="s">
        <v>9</v>
      </c>
      <c r="G649" s="27">
        <v>1</v>
      </c>
      <c r="H649" s="84">
        <v>4000000</v>
      </c>
      <c r="I649" s="27">
        <f>Table2[[#This Row],[Քանակ]]*Table2[[#This Row],[ Միավորի գին]]</f>
        <v>4000000</v>
      </c>
      <c r="J649" s="1" t="s">
        <v>330</v>
      </c>
      <c r="K649" s="56" t="s">
        <v>335</v>
      </c>
    </row>
    <row r="650" spans="2:11" ht="66.75" thickBot="1" x14ac:dyDescent="0.3">
      <c r="B650" s="89">
        <f t="shared" si="18"/>
        <v>20260558</v>
      </c>
      <c r="C650" s="46" t="s">
        <v>33</v>
      </c>
      <c r="D650" s="45" t="s">
        <v>153</v>
      </c>
      <c r="E650" s="46" t="s">
        <v>414</v>
      </c>
      <c r="F650" s="47" t="s">
        <v>9</v>
      </c>
      <c r="G650" s="27">
        <v>1</v>
      </c>
      <c r="H650" s="84">
        <v>3600000</v>
      </c>
      <c r="I650" s="27">
        <f>Table2[[#This Row],[Քանակ]]*Table2[[#This Row],[ Միավորի գին]]</f>
        <v>3600000</v>
      </c>
      <c r="J650" s="1" t="s">
        <v>330</v>
      </c>
      <c r="K650" s="56" t="s">
        <v>335</v>
      </c>
    </row>
    <row r="651" spans="2:11" ht="66.75" thickBot="1" x14ac:dyDescent="0.3">
      <c r="B651" s="89">
        <f t="shared" si="18"/>
        <v>20260559</v>
      </c>
      <c r="C651" s="46" t="s">
        <v>33</v>
      </c>
      <c r="D651" s="45" t="s">
        <v>153</v>
      </c>
      <c r="E651" s="46" t="s">
        <v>415</v>
      </c>
      <c r="F651" s="47" t="s">
        <v>9</v>
      </c>
      <c r="G651" s="27">
        <v>1</v>
      </c>
      <c r="H651" s="84">
        <v>9656382</v>
      </c>
      <c r="I651" s="27">
        <f>Table2[[#This Row],[Քանակ]]*Table2[[#This Row],[ Միավորի գին]]</f>
        <v>9656382</v>
      </c>
      <c r="J651" s="1" t="s">
        <v>330</v>
      </c>
      <c r="K651" s="56" t="s">
        <v>335</v>
      </c>
    </row>
    <row r="652" spans="2:11" ht="66.75" thickBot="1" x14ac:dyDescent="0.3">
      <c r="B652" s="89">
        <f t="shared" si="18"/>
        <v>20260560</v>
      </c>
      <c r="C652" s="46" t="s">
        <v>33</v>
      </c>
      <c r="D652" s="45" t="s">
        <v>153</v>
      </c>
      <c r="E652" s="49" t="s">
        <v>416</v>
      </c>
      <c r="F652" s="47" t="s">
        <v>9</v>
      </c>
      <c r="G652" s="27">
        <v>1</v>
      </c>
      <c r="H652" s="84">
        <v>480000</v>
      </c>
      <c r="I652" s="27">
        <f>Table2[[#This Row],[Քանակ]]*Table2[[#This Row],[ Միավորի գին]]</f>
        <v>480000</v>
      </c>
      <c r="J652" s="1" t="s">
        <v>330</v>
      </c>
      <c r="K652" s="56" t="s">
        <v>335</v>
      </c>
    </row>
    <row r="653" spans="2:11" ht="66.75" thickBot="1" x14ac:dyDescent="0.3">
      <c r="B653" s="89">
        <f t="shared" si="18"/>
        <v>20260561</v>
      </c>
      <c r="C653" s="46" t="s">
        <v>33</v>
      </c>
      <c r="D653" s="45" t="s">
        <v>153</v>
      </c>
      <c r="E653" s="49" t="s">
        <v>417</v>
      </c>
      <c r="F653" s="47" t="s">
        <v>70</v>
      </c>
      <c r="G653" s="27">
        <v>8</v>
      </c>
      <c r="H653" s="84">
        <v>287500</v>
      </c>
      <c r="I653" s="27">
        <f>Table2[[#This Row],[Քանակ]]*Table2[[#This Row],[ Միավորի գին]]</f>
        <v>2300000</v>
      </c>
      <c r="J653" s="1" t="s">
        <v>330</v>
      </c>
      <c r="K653" s="56" t="s">
        <v>335</v>
      </c>
    </row>
    <row r="654" spans="2:11" ht="50.25" thickBot="1" x14ac:dyDescent="0.3">
      <c r="B654" s="89">
        <f t="shared" si="18"/>
        <v>20260562</v>
      </c>
      <c r="C654" s="46" t="s">
        <v>28</v>
      </c>
      <c r="D654" s="45" t="s">
        <v>153</v>
      </c>
      <c r="E654" s="49" t="s">
        <v>418</v>
      </c>
      <c r="F654" s="47" t="s">
        <v>70</v>
      </c>
      <c r="G654" s="27">
        <v>10</v>
      </c>
      <c r="H654" s="83">
        <v>1200000</v>
      </c>
      <c r="I654" s="27">
        <f>Table2[[#This Row],[Քանակ]]*Table2[[#This Row],[ Միավորի գին]]</f>
        <v>12000000</v>
      </c>
      <c r="J654" s="1" t="s">
        <v>329</v>
      </c>
      <c r="K654" s="56" t="s">
        <v>335</v>
      </c>
    </row>
    <row r="655" spans="2:11" ht="50.25" thickBot="1" x14ac:dyDescent="0.3">
      <c r="B655" s="89">
        <f t="shared" si="18"/>
        <v>20260563</v>
      </c>
      <c r="C655" s="46" t="s">
        <v>28</v>
      </c>
      <c r="D655" s="45" t="s">
        <v>153</v>
      </c>
      <c r="E655" s="49" t="s">
        <v>470</v>
      </c>
      <c r="F655" s="47" t="s">
        <v>70</v>
      </c>
      <c r="G655" s="27">
        <v>130</v>
      </c>
      <c r="H655" s="83">
        <v>40000</v>
      </c>
      <c r="I655" s="27">
        <f>Table2[[#This Row],[Քանակ]]*Table2[[#This Row],[ Միավորի գին]]</f>
        <v>5200000</v>
      </c>
      <c r="J655" s="1" t="s">
        <v>330</v>
      </c>
      <c r="K655" s="56" t="s">
        <v>335</v>
      </c>
    </row>
    <row r="656" spans="2:11" ht="50.25" thickBot="1" x14ac:dyDescent="0.3">
      <c r="B656" s="89">
        <f t="shared" si="18"/>
        <v>20260564</v>
      </c>
      <c r="C656" s="46" t="s">
        <v>28</v>
      </c>
      <c r="D656" s="45" t="s">
        <v>153</v>
      </c>
      <c r="E656" s="49" t="s">
        <v>317</v>
      </c>
      <c r="F656" s="47" t="s">
        <v>70</v>
      </c>
      <c r="G656" s="27">
        <v>92</v>
      </c>
      <c r="H656" s="83">
        <v>20000</v>
      </c>
      <c r="I656" s="27">
        <f>Table2[[#This Row],[Քանակ]]*Table2[[#This Row],[ Միավորի գին]]</f>
        <v>1840000</v>
      </c>
      <c r="J656" s="1" t="s">
        <v>330</v>
      </c>
      <c r="K656" s="56" t="s">
        <v>335</v>
      </c>
    </row>
    <row r="657" spans="2:11" ht="132.75" thickBot="1" x14ac:dyDescent="0.3">
      <c r="B657" s="89">
        <f t="shared" si="18"/>
        <v>20260565</v>
      </c>
      <c r="C657" s="46" t="s">
        <v>28</v>
      </c>
      <c r="D657" s="45" t="s">
        <v>153</v>
      </c>
      <c r="E657" s="50" t="s">
        <v>419</v>
      </c>
      <c r="F657" s="47" t="s">
        <v>9</v>
      </c>
      <c r="G657" s="27">
        <v>1</v>
      </c>
      <c r="H657" s="83">
        <v>20000000</v>
      </c>
      <c r="I657" s="27">
        <f>Table2[[#This Row],[Քանակ]]*Table2[[#This Row],[ Միավորի գին]]</f>
        <v>20000000</v>
      </c>
      <c r="J657" s="1" t="s">
        <v>330</v>
      </c>
      <c r="K657" s="56" t="s">
        <v>335</v>
      </c>
    </row>
    <row r="658" spans="2:11" ht="66.75" thickBot="1" x14ac:dyDescent="0.3">
      <c r="B658" s="89">
        <f t="shared" si="18"/>
        <v>20260566</v>
      </c>
      <c r="C658" s="46" t="s">
        <v>28</v>
      </c>
      <c r="D658" s="45" t="s">
        <v>153</v>
      </c>
      <c r="E658" s="50" t="s">
        <v>420</v>
      </c>
      <c r="F658" s="47" t="s">
        <v>9</v>
      </c>
      <c r="G658" s="27">
        <v>1</v>
      </c>
      <c r="H658" s="83">
        <v>1200000</v>
      </c>
      <c r="I658" s="27">
        <f>Table2[[#This Row],[Քանակ]]*Table2[[#This Row],[ Միավորի գին]]</f>
        <v>1200000</v>
      </c>
      <c r="J658" s="1" t="s">
        <v>330</v>
      </c>
      <c r="K658" s="56" t="s">
        <v>335</v>
      </c>
    </row>
    <row r="659" spans="2:11" ht="50.25" thickBot="1" x14ac:dyDescent="0.3">
      <c r="B659" s="89">
        <f t="shared" si="18"/>
        <v>20260567</v>
      </c>
      <c r="C659" s="46" t="s">
        <v>28</v>
      </c>
      <c r="D659" s="45" t="s">
        <v>153</v>
      </c>
      <c r="E659" s="51" t="s">
        <v>421</v>
      </c>
      <c r="F659" s="47" t="s">
        <v>9</v>
      </c>
      <c r="G659" s="27">
        <v>1</v>
      </c>
      <c r="H659" s="83">
        <v>823314.91977777763</v>
      </c>
      <c r="I659" s="27">
        <f>Table2[[#This Row],[Քանակ]]*Table2[[#This Row],[ Միավորի գին]]</f>
        <v>823314.91977777763</v>
      </c>
      <c r="J659" s="1" t="s">
        <v>330</v>
      </c>
      <c r="K659" s="56" t="s">
        <v>335</v>
      </c>
    </row>
    <row r="660" spans="2:11" ht="50.25" thickBot="1" x14ac:dyDescent="0.3">
      <c r="B660" s="89">
        <f t="shared" si="18"/>
        <v>20260568</v>
      </c>
      <c r="C660" s="46" t="s">
        <v>28</v>
      </c>
      <c r="D660" s="45" t="s">
        <v>153</v>
      </c>
      <c r="E660" s="50" t="s">
        <v>501</v>
      </c>
      <c r="F660" s="47" t="s">
        <v>9</v>
      </c>
      <c r="G660" s="27">
        <v>1</v>
      </c>
      <c r="H660" s="16">
        <v>17628000</v>
      </c>
      <c r="I660" s="27">
        <f>Table2[[#This Row],[Քանակ]]*Table2[[#This Row],[ Միավորի գին]]</f>
        <v>17628000</v>
      </c>
      <c r="J660" s="1" t="s">
        <v>330</v>
      </c>
      <c r="K660" s="56" t="s">
        <v>335</v>
      </c>
    </row>
    <row r="661" spans="2:11" ht="50.25" thickBot="1" x14ac:dyDescent="0.3">
      <c r="B661" s="89">
        <f t="shared" si="18"/>
        <v>20260569</v>
      </c>
      <c r="C661" s="46" t="s">
        <v>28</v>
      </c>
      <c r="D661" s="45" t="s">
        <v>153</v>
      </c>
      <c r="E661" s="50" t="s">
        <v>418</v>
      </c>
      <c r="F661" s="47" t="s">
        <v>9</v>
      </c>
      <c r="G661" s="27">
        <v>1</v>
      </c>
      <c r="H661" s="83">
        <v>10000000</v>
      </c>
      <c r="I661" s="27">
        <f>Table2[[#This Row],[Քանակ]]*Table2[[#This Row],[ Միավորի գին]]</f>
        <v>10000000</v>
      </c>
      <c r="J661" s="1" t="s">
        <v>330</v>
      </c>
      <c r="K661" s="56" t="s">
        <v>335</v>
      </c>
    </row>
    <row r="662" spans="2:11" ht="83.25" thickBot="1" x14ac:dyDescent="0.3">
      <c r="B662" s="89">
        <f t="shared" si="18"/>
        <v>20260570</v>
      </c>
      <c r="C662" s="46" t="s">
        <v>28</v>
      </c>
      <c r="D662" s="45" t="s">
        <v>153</v>
      </c>
      <c r="E662" s="50" t="s">
        <v>422</v>
      </c>
      <c r="F662" s="47" t="s">
        <v>9</v>
      </c>
      <c r="G662" s="27">
        <v>1</v>
      </c>
      <c r="H662" s="83">
        <v>10000000</v>
      </c>
      <c r="I662" s="27">
        <f>Table2[[#This Row],[Քանակ]]*Table2[[#This Row],[ Միավորի գին]]</f>
        <v>10000000</v>
      </c>
      <c r="J662" s="1" t="s">
        <v>330</v>
      </c>
      <c r="K662" s="56" t="s">
        <v>335</v>
      </c>
    </row>
    <row r="663" spans="2:11" ht="83.25" thickBot="1" x14ac:dyDescent="0.3">
      <c r="B663" s="89">
        <f t="shared" si="18"/>
        <v>20260571</v>
      </c>
      <c r="C663" s="46" t="s">
        <v>28</v>
      </c>
      <c r="D663" s="45" t="s">
        <v>153</v>
      </c>
      <c r="E663" s="25" t="s">
        <v>318</v>
      </c>
      <c r="F663" s="47" t="s">
        <v>9</v>
      </c>
      <c r="G663" s="27">
        <v>1</v>
      </c>
      <c r="H663" s="83">
        <v>23250000</v>
      </c>
      <c r="I663" s="27">
        <f>Table2[[#This Row],[Քանակ]]*Table2[[#This Row],[ Միավորի գին]]</f>
        <v>23250000</v>
      </c>
      <c r="J663" s="1" t="s">
        <v>330</v>
      </c>
      <c r="K663" s="56" t="s">
        <v>335</v>
      </c>
    </row>
    <row r="664" spans="2:11" ht="50.25" thickBot="1" x14ac:dyDescent="0.3">
      <c r="B664" s="89">
        <f t="shared" si="18"/>
        <v>20260572</v>
      </c>
      <c r="C664" s="46" t="s">
        <v>28</v>
      </c>
      <c r="D664" s="45" t="s">
        <v>153</v>
      </c>
      <c r="E664" s="50" t="s">
        <v>423</v>
      </c>
      <c r="F664" s="47" t="s">
        <v>9</v>
      </c>
      <c r="G664" s="27">
        <v>1</v>
      </c>
      <c r="H664" s="83">
        <v>6500000</v>
      </c>
      <c r="I664" s="27">
        <f>Table2[[#This Row],[Քանակ]]*Table2[[#This Row],[ Միավորի գին]]</f>
        <v>6500000</v>
      </c>
      <c r="J664" s="1" t="s">
        <v>330</v>
      </c>
      <c r="K664" s="56" t="s">
        <v>335</v>
      </c>
    </row>
    <row r="665" spans="2:11" ht="50.25" thickBot="1" x14ac:dyDescent="0.3">
      <c r="B665" s="89">
        <f t="shared" si="18"/>
        <v>20260573</v>
      </c>
      <c r="C665" s="46" t="s">
        <v>28</v>
      </c>
      <c r="D665" s="45" t="s">
        <v>153</v>
      </c>
      <c r="E665" s="50" t="s">
        <v>319</v>
      </c>
      <c r="F665" s="47" t="s">
        <v>9</v>
      </c>
      <c r="G665" s="27">
        <v>1</v>
      </c>
      <c r="H665" s="83">
        <v>1200000</v>
      </c>
      <c r="I665" s="27">
        <f>Table2[[#This Row],[Քանակ]]*Table2[[#This Row],[ Միավորի գին]]</f>
        <v>1200000</v>
      </c>
      <c r="J665" s="1" t="s">
        <v>330</v>
      </c>
      <c r="K665" s="56" t="s">
        <v>335</v>
      </c>
    </row>
    <row r="666" spans="2:11" ht="50.25" thickBot="1" x14ac:dyDescent="0.3">
      <c r="B666" s="89">
        <f t="shared" si="18"/>
        <v>20260574</v>
      </c>
      <c r="C666" s="46" t="s">
        <v>28</v>
      </c>
      <c r="D666" s="45" t="s">
        <v>153</v>
      </c>
      <c r="E666" s="25" t="s">
        <v>423</v>
      </c>
      <c r="F666" s="47" t="s">
        <v>9</v>
      </c>
      <c r="G666" s="27">
        <v>1</v>
      </c>
      <c r="H666" s="83">
        <v>10000000</v>
      </c>
      <c r="I666" s="27">
        <f>Table2[[#This Row],[Քանակ]]*Table2[[#This Row],[ Միավորի գին]]</f>
        <v>10000000</v>
      </c>
      <c r="J666" s="1" t="s">
        <v>330</v>
      </c>
      <c r="K666" s="56" t="s">
        <v>335</v>
      </c>
    </row>
    <row r="667" spans="2:11" ht="66.75" thickBot="1" x14ac:dyDescent="0.3">
      <c r="B667" s="89">
        <f t="shared" si="18"/>
        <v>20260575</v>
      </c>
      <c r="C667" s="46" t="s">
        <v>28</v>
      </c>
      <c r="D667" s="45" t="s">
        <v>153</v>
      </c>
      <c r="E667" s="46" t="s">
        <v>424</v>
      </c>
      <c r="F667" s="47" t="s">
        <v>9</v>
      </c>
      <c r="G667" s="27">
        <v>1</v>
      </c>
      <c r="H667" s="83">
        <v>2464000</v>
      </c>
      <c r="I667" s="27">
        <f>Table2[[#This Row],[Քանակ]]*Table2[[#This Row],[ Միավորի գին]]</f>
        <v>2464000</v>
      </c>
      <c r="J667" s="1" t="s">
        <v>330</v>
      </c>
      <c r="K667" s="56" t="s">
        <v>335</v>
      </c>
    </row>
    <row r="668" spans="2:11" ht="50.25" thickBot="1" x14ac:dyDescent="0.3">
      <c r="B668" s="89">
        <f t="shared" si="18"/>
        <v>20260576</v>
      </c>
      <c r="C668" s="46" t="s">
        <v>26</v>
      </c>
      <c r="D668" s="45" t="s">
        <v>151</v>
      </c>
      <c r="E668" s="50" t="s">
        <v>425</v>
      </c>
      <c r="F668" s="47" t="s">
        <v>11</v>
      </c>
      <c r="G668" s="27">
        <v>70</v>
      </c>
      <c r="H668" s="83">
        <v>40000</v>
      </c>
      <c r="I668" s="27">
        <f>Table2[[#This Row],[Քանակ]]*Table2[[#This Row],[ Միավորի գին]]</f>
        <v>2800000</v>
      </c>
      <c r="J668" s="1" t="s">
        <v>330</v>
      </c>
      <c r="K668" s="56" t="s">
        <v>335</v>
      </c>
    </row>
    <row r="669" spans="2:11" ht="66.75" thickBot="1" x14ac:dyDescent="0.3">
      <c r="B669" s="89">
        <f t="shared" si="18"/>
        <v>20260577</v>
      </c>
      <c r="C669" s="46" t="s">
        <v>33</v>
      </c>
      <c r="D669" s="45" t="s">
        <v>152</v>
      </c>
      <c r="E669" s="50" t="s">
        <v>320</v>
      </c>
      <c r="F669" s="47" t="s">
        <v>9</v>
      </c>
      <c r="G669" s="27">
        <v>1</v>
      </c>
      <c r="H669" s="83">
        <v>12000000</v>
      </c>
      <c r="I669" s="27">
        <f>Table2[[#This Row],[Քանակ]]*Table2[[#This Row],[ Միավորի գին]]</f>
        <v>12000000</v>
      </c>
      <c r="J669" s="1" t="s">
        <v>329</v>
      </c>
      <c r="K669" s="56" t="s">
        <v>335</v>
      </c>
    </row>
    <row r="670" spans="2:11" ht="66.75" thickBot="1" x14ac:dyDescent="0.3">
      <c r="B670" s="89">
        <f t="shared" si="18"/>
        <v>20260578</v>
      </c>
      <c r="C670" s="46" t="s">
        <v>33</v>
      </c>
      <c r="D670" s="45" t="s">
        <v>153</v>
      </c>
      <c r="E670" s="50" t="s">
        <v>471</v>
      </c>
      <c r="F670" s="47" t="s">
        <v>70</v>
      </c>
      <c r="G670" s="27">
        <v>90</v>
      </c>
      <c r="H670" s="83">
        <v>20000</v>
      </c>
      <c r="I670" s="27">
        <f>Table2[[#This Row],[Քանակ]]*Table2[[#This Row],[ Միավորի գին]]</f>
        <v>1800000</v>
      </c>
      <c r="J670" s="1" t="s">
        <v>330</v>
      </c>
      <c r="K670" s="56" t="s">
        <v>335</v>
      </c>
    </row>
    <row r="671" spans="2:11" ht="50.25" thickBot="1" x14ac:dyDescent="0.3">
      <c r="B671" s="89">
        <f t="shared" si="18"/>
        <v>20260579</v>
      </c>
      <c r="C671" s="46" t="s">
        <v>26</v>
      </c>
      <c r="D671" s="45" t="s">
        <v>151</v>
      </c>
      <c r="E671" s="50" t="s">
        <v>426</v>
      </c>
      <c r="F671" s="47" t="s">
        <v>11</v>
      </c>
      <c r="G671" s="27">
        <v>30</v>
      </c>
      <c r="H671" s="83">
        <v>40000</v>
      </c>
      <c r="I671" s="27">
        <f>Table2[[#This Row],[Քանակ]]*Table2[[#This Row],[ Միավորի գին]]</f>
        <v>1200000</v>
      </c>
      <c r="J671" s="1" t="s">
        <v>330</v>
      </c>
      <c r="K671" s="56" t="s">
        <v>335</v>
      </c>
    </row>
    <row r="672" spans="2:11" ht="50.25" thickBot="1" x14ac:dyDescent="0.3">
      <c r="B672" s="89">
        <f t="shared" si="18"/>
        <v>20260580</v>
      </c>
      <c r="C672" s="46" t="s">
        <v>26</v>
      </c>
      <c r="D672" s="45" t="s">
        <v>151</v>
      </c>
      <c r="E672" s="50" t="s">
        <v>426</v>
      </c>
      <c r="F672" s="47" t="s">
        <v>11</v>
      </c>
      <c r="G672" s="27">
        <v>30</v>
      </c>
      <c r="H672" s="83">
        <v>40000</v>
      </c>
      <c r="I672" s="27">
        <f>Table2[[#This Row],[Քանակ]]*Table2[[#This Row],[ Միավորի գին]]</f>
        <v>1200000</v>
      </c>
      <c r="J672" s="1" t="s">
        <v>330</v>
      </c>
      <c r="K672" s="56" t="s">
        <v>335</v>
      </c>
    </row>
    <row r="673" spans="2:11" ht="50.25" thickBot="1" x14ac:dyDescent="0.3">
      <c r="B673" s="89">
        <f t="shared" si="18"/>
        <v>20260581</v>
      </c>
      <c r="C673" s="46" t="s">
        <v>26</v>
      </c>
      <c r="D673" s="45" t="s">
        <v>151</v>
      </c>
      <c r="E673" s="50" t="s">
        <v>426</v>
      </c>
      <c r="F673" s="47" t="s">
        <v>11</v>
      </c>
      <c r="G673" s="27">
        <v>500</v>
      </c>
      <c r="H673" s="83">
        <v>5000</v>
      </c>
      <c r="I673" s="27">
        <f>Table2[[#This Row],[Քանակ]]*Table2[[#This Row],[ Միավորի գին]]</f>
        <v>2500000</v>
      </c>
      <c r="J673" s="1" t="s">
        <v>330</v>
      </c>
      <c r="K673" s="56" t="s">
        <v>335</v>
      </c>
    </row>
    <row r="674" spans="2:11" ht="50.25" thickBot="1" x14ac:dyDescent="0.3">
      <c r="B674" s="89">
        <f t="shared" si="18"/>
        <v>20260582</v>
      </c>
      <c r="C674" s="46" t="s">
        <v>26</v>
      </c>
      <c r="D674" s="45" t="s">
        <v>151</v>
      </c>
      <c r="E674" s="50" t="s">
        <v>426</v>
      </c>
      <c r="F674" s="47" t="s">
        <v>11</v>
      </c>
      <c r="G674" s="27">
        <v>150</v>
      </c>
      <c r="H674" s="83">
        <v>6000</v>
      </c>
      <c r="I674" s="27">
        <f>Table2[[#This Row],[Քանակ]]*Table2[[#This Row],[ Միավորի գին]]</f>
        <v>900000</v>
      </c>
      <c r="J674" s="1" t="s">
        <v>330</v>
      </c>
      <c r="K674" s="56" t="s">
        <v>335</v>
      </c>
    </row>
    <row r="675" spans="2:11" ht="66.75" thickBot="1" x14ac:dyDescent="0.3">
      <c r="B675" s="89">
        <f t="shared" si="18"/>
        <v>20260583</v>
      </c>
      <c r="C675" s="46" t="s">
        <v>33</v>
      </c>
      <c r="D675" s="45" t="s">
        <v>153</v>
      </c>
      <c r="E675" s="50" t="s">
        <v>427</v>
      </c>
      <c r="F675" s="47" t="s">
        <v>9</v>
      </c>
      <c r="G675" s="27">
        <v>1</v>
      </c>
      <c r="H675" s="83">
        <v>23411799</v>
      </c>
      <c r="I675" s="27">
        <f>Table2[[#This Row],[Քանակ]]*Table2[[#This Row],[ Միավորի գին]]</f>
        <v>23411799</v>
      </c>
      <c r="J675" s="1" t="s">
        <v>329</v>
      </c>
      <c r="K675" s="56" t="s">
        <v>335</v>
      </c>
    </row>
    <row r="676" spans="2:11" ht="50.25" thickBot="1" x14ac:dyDescent="0.3">
      <c r="B676" s="89">
        <f t="shared" si="18"/>
        <v>20260584</v>
      </c>
      <c r="C676" s="46" t="s">
        <v>28</v>
      </c>
      <c r="D676" s="45" t="s">
        <v>153</v>
      </c>
      <c r="E676" s="50" t="s">
        <v>428</v>
      </c>
      <c r="F676" s="47" t="s">
        <v>9</v>
      </c>
      <c r="G676" s="27">
        <v>1</v>
      </c>
      <c r="H676" s="83">
        <v>5214000</v>
      </c>
      <c r="I676" s="27">
        <f>Table2[[#This Row],[Քանակ]]*Table2[[#This Row],[ Միավորի գին]]</f>
        <v>5214000</v>
      </c>
      <c r="J676" s="1" t="s">
        <v>330</v>
      </c>
      <c r="K676" s="56"/>
    </row>
    <row r="677" spans="2:11" ht="50.25" thickBot="1" x14ac:dyDescent="0.3">
      <c r="B677" s="89">
        <f t="shared" si="18"/>
        <v>20260585</v>
      </c>
      <c r="C677" s="46" t="s">
        <v>28</v>
      </c>
      <c r="D677" s="45" t="s">
        <v>153</v>
      </c>
      <c r="E677" s="50" t="s">
        <v>428</v>
      </c>
      <c r="F677" s="47" t="s">
        <v>9</v>
      </c>
      <c r="G677" s="27">
        <v>1</v>
      </c>
      <c r="H677" s="83">
        <v>20710720</v>
      </c>
      <c r="I677" s="27">
        <f>Table2[[#This Row],[Քանակ]]*Table2[[#This Row],[ Միավորի գին]]</f>
        <v>20710720</v>
      </c>
      <c r="J677" s="1" t="s">
        <v>329</v>
      </c>
      <c r="K677" s="56"/>
    </row>
    <row r="678" spans="2:11" ht="50.25" thickBot="1" x14ac:dyDescent="0.3">
      <c r="B678" s="89">
        <f t="shared" si="18"/>
        <v>20260586</v>
      </c>
      <c r="C678" s="46" t="s">
        <v>28</v>
      </c>
      <c r="D678" s="45" t="s">
        <v>153</v>
      </c>
      <c r="E678" s="50" t="s">
        <v>347</v>
      </c>
      <c r="F678" s="47" t="s">
        <v>9</v>
      </c>
      <c r="G678" s="27">
        <v>1</v>
      </c>
      <c r="H678" s="83">
        <v>67402072.579999998</v>
      </c>
      <c r="I678" s="27">
        <f>Table2[[#This Row],[Քանակ]]*Table2[[#This Row],[ Միավորի գին]]</f>
        <v>67402072.579999998</v>
      </c>
      <c r="J678" s="1" t="s">
        <v>330</v>
      </c>
      <c r="K678" s="56" t="s">
        <v>335</v>
      </c>
    </row>
    <row r="679" spans="2:11" ht="50.25" thickBot="1" x14ac:dyDescent="0.3">
      <c r="B679" s="89">
        <f t="shared" si="18"/>
        <v>20260587</v>
      </c>
      <c r="C679" s="46" t="s">
        <v>28</v>
      </c>
      <c r="D679" s="45" t="s">
        <v>153</v>
      </c>
      <c r="E679" s="50" t="s">
        <v>347</v>
      </c>
      <c r="F679" s="1" t="s">
        <v>9</v>
      </c>
      <c r="G679" s="27">
        <v>1</v>
      </c>
      <c r="H679" s="83">
        <v>2483070</v>
      </c>
      <c r="I679" s="27">
        <f>Table2[[#This Row],[Քանակ]]*Table2[[#This Row],[ Միավորի գին]]</f>
        <v>2483070</v>
      </c>
      <c r="J679" s="1" t="s">
        <v>330</v>
      </c>
      <c r="K679" s="56" t="s">
        <v>335</v>
      </c>
    </row>
    <row r="680" spans="2:11" ht="50.25" thickBot="1" x14ac:dyDescent="0.3">
      <c r="B680" s="89">
        <f t="shared" si="18"/>
        <v>20260588</v>
      </c>
      <c r="C680" s="46" t="s">
        <v>28</v>
      </c>
      <c r="D680" s="45" t="s">
        <v>153</v>
      </c>
      <c r="E680" s="50" t="s">
        <v>347</v>
      </c>
      <c r="F680" s="47" t="s">
        <v>70</v>
      </c>
      <c r="G680" s="27">
        <v>5</v>
      </c>
      <c r="H680" s="83">
        <v>444390.6</v>
      </c>
      <c r="I680" s="27">
        <f>Table2[[#This Row],[Քանակ]]*Table2[[#This Row],[ Միավորի գին]]</f>
        <v>2221953</v>
      </c>
      <c r="J680" s="1" t="s">
        <v>330</v>
      </c>
      <c r="K680" s="56" t="s">
        <v>335</v>
      </c>
    </row>
    <row r="681" spans="2:11" ht="50.25" thickBot="1" x14ac:dyDescent="0.3">
      <c r="B681" s="89">
        <f t="shared" si="18"/>
        <v>20260589</v>
      </c>
      <c r="C681" s="46" t="s">
        <v>28</v>
      </c>
      <c r="D681" s="45" t="s">
        <v>153</v>
      </c>
      <c r="E681" s="50" t="s">
        <v>347</v>
      </c>
      <c r="F681" s="47" t="s">
        <v>70</v>
      </c>
      <c r="G681" s="27">
        <v>5</v>
      </c>
      <c r="H681" s="83">
        <v>538496.80000000005</v>
      </c>
      <c r="I681" s="27">
        <f>Table2[[#This Row],[Քանակ]]*Table2[[#This Row],[ Միավորի գին]]</f>
        <v>2692484</v>
      </c>
      <c r="J681" s="1" t="s">
        <v>330</v>
      </c>
      <c r="K681" s="56" t="s">
        <v>335</v>
      </c>
    </row>
    <row r="682" spans="2:11" ht="50.25" thickBot="1" x14ac:dyDescent="0.3">
      <c r="B682" s="89">
        <f t="shared" si="18"/>
        <v>20260590</v>
      </c>
      <c r="C682" s="46" t="s">
        <v>28</v>
      </c>
      <c r="D682" s="45" t="s">
        <v>153</v>
      </c>
      <c r="E682" s="50" t="s">
        <v>347</v>
      </c>
      <c r="F682" s="47" t="s">
        <v>70</v>
      </c>
      <c r="G682" s="27">
        <v>6</v>
      </c>
      <c r="H682" s="83">
        <v>91884.166666666672</v>
      </c>
      <c r="I682" s="27">
        <f>Table2[[#This Row],[Քանակ]]*Table2[[#This Row],[ Միավորի գին]]</f>
        <v>551305</v>
      </c>
      <c r="J682" s="1" t="s">
        <v>330</v>
      </c>
      <c r="K682" s="56" t="s">
        <v>335</v>
      </c>
    </row>
    <row r="683" spans="2:11" ht="50.25" thickBot="1" x14ac:dyDescent="0.3">
      <c r="B683" s="89">
        <f t="shared" si="18"/>
        <v>20260591</v>
      </c>
      <c r="C683" s="46" t="s">
        <v>28</v>
      </c>
      <c r="D683" s="45" t="s">
        <v>153</v>
      </c>
      <c r="E683" s="22" t="s">
        <v>208</v>
      </c>
      <c r="F683" s="1" t="s">
        <v>9</v>
      </c>
      <c r="G683" s="27">
        <v>1</v>
      </c>
      <c r="H683" s="83">
        <v>858966</v>
      </c>
      <c r="I683" s="27">
        <f>Table2[[#This Row],[Քանակ]]*Table2[[#This Row],[ Միավորի գին]]</f>
        <v>858966</v>
      </c>
      <c r="J683" s="1" t="s">
        <v>330</v>
      </c>
      <c r="K683" s="56" t="s">
        <v>335</v>
      </c>
    </row>
    <row r="684" spans="2:11" ht="50.25" thickBot="1" x14ac:dyDescent="0.3">
      <c r="B684" s="89">
        <f t="shared" si="18"/>
        <v>20260592</v>
      </c>
      <c r="C684" s="46" t="s">
        <v>28</v>
      </c>
      <c r="D684" s="52" t="s">
        <v>153</v>
      </c>
      <c r="E684" s="22" t="s">
        <v>208</v>
      </c>
      <c r="F684" s="47" t="s">
        <v>70</v>
      </c>
      <c r="G684" s="27">
        <v>67</v>
      </c>
      <c r="H684" s="84">
        <v>60000</v>
      </c>
      <c r="I684" s="27">
        <f>Table2[[#This Row],[Քանակ]]*Table2[[#This Row],[ Միավորի գին]]</f>
        <v>4020000</v>
      </c>
      <c r="J684" s="1" t="s">
        <v>330</v>
      </c>
      <c r="K684" s="56" t="s">
        <v>335</v>
      </c>
    </row>
    <row r="685" spans="2:11" ht="50.25" thickBot="1" x14ac:dyDescent="0.3">
      <c r="B685" s="89">
        <f t="shared" si="18"/>
        <v>20260593</v>
      </c>
      <c r="C685" s="46" t="s">
        <v>28</v>
      </c>
      <c r="D685" s="52" t="s">
        <v>153</v>
      </c>
      <c r="E685" s="22" t="s">
        <v>208</v>
      </c>
      <c r="F685" s="47" t="s">
        <v>70</v>
      </c>
      <c r="G685" s="27">
        <v>2</v>
      </c>
      <c r="H685" s="84">
        <v>627073.59728394996</v>
      </c>
      <c r="I685" s="27">
        <f>Table2[[#This Row],[Քանակ]]*Table2[[#This Row],[ Միավորի գին]]</f>
        <v>1254147.1945678999</v>
      </c>
      <c r="J685" s="1" t="s">
        <v>330</v>
      </c>
      <c r="K685" s="56" t="s">
        <v>335</v>
      </c>
    </row>
    <row r="686" spans="2:11" ht="50.25" thickBot="1" x14ac:dyDescent="0.3">
      <c r="B686" s="89">
        <f t="shared" si="18"/>
        <v>20260594</v>
      </c>
      <c r="C686" s="46" t="s">
        <v>28</v>
      </c>
      <c r="D686" s="52" t="s">
        <v>153</v>
      </c>
      <c r="E686" s="22" t="s">
        <v>208</v>
      </c>
      <c r="F686" s="1" t="s">
        <v>9</v>
      </c>
      <c r="G686" s="27">
        <v>1</v>
      </c>
      <c r="H686" s="84">
        <v>265649.02864197525</v>
      </c>
      <c r="I686" s="27">
        <f>Table2[[#This Row],[Քանակ]]*Table2[[#This Row],[ Միավորի գին]]</f>
        <v>265649.02864197525</v>
      </c>
      <c r="J686" s="1" t="s">
        <v>330</v>
      </c>
      <c r="K686" s="56" t="s">
        <v>335</v>
      </c>
    </row>
    <row r="687" spans="2:11" ht="83.25" thickBot="1" x14ac:dyDescent="0.3">
      <c r="B687" s="89">
        <f t="shared" si="18"/>
        <v>20260595</v>
      </c>
      <c r="C687" s="46" t="s">
        <v>46</v>
      </c>
      <c r="D687" s="52" t="s">
        <v>153</v>
      </c>
      <c r="E687" s="22" t="s">
        <v>429</v>
      </c>
      <c r="F687" s="47" t="s">
        <v>70</v>
      </c>
      <c r="G687" s="27">
        <v>70</v>
      </c>
      <c r="H687" s="84">
        <v>13873.657142857142</v>
      </c>
      <c r="I687" s="27">
        <f>Table2[[#This Row],[Քանակ]]*Table2[[#This Row],[ Միավորի գին]]</f>
        <v>971156</v>
      </c>
      <c r="J687" s="1" t="s">
        <v>330</v>
      </c>
      <c r="K687" s="56" t="s">
        <v>335</v>
      </c>
    </row>
    <row r="688" spans="2:11" ht="50.25" thickBot="1" x14ac:dyDescent="0.3">
      <c r="B688" s="89" cm="1">
        <f t="array" ref="B688">IF(J688&lt;&gt;"",VALUE(LEFT(B687,FIND("/",B687&amp;"/")-1))+1,LEFT(B687,FIND("/",G689B687&amp;"/")-1)&amp;"/"&amp;IF(ISNUMBER(SEARCH("/",B687)),VALUE(RIGHT(B687,LEN(B687)-FIND("/",B687)))+1,1))</f>
        <v>20260596</v>
      </c>
      <c r="C688" s="46" t="s">
        <v>28</v>
      </c>
      <c r="D688" s="45" t="s">
        <v>153</v>
      </c>
      <c r="E688" s="22" t="s">
        <v>208</v>
      </c>
      <c r="F688" s="1" t="s">
        <v>9</v>
      </c>
      <c r="G688" s="27">
        <v>1</v>
      </c>
      <c r="H688" s="84">
        <v>45512536.607999995</v>
      </c>
      <c r="I688" s="27">
        <f>Table2[[#This Row],[Քանակ]]*Table2[[#This Row],[ Միավորի գին]]</f>
        <v>45512536.607999995</v>
      </c>
      <c r="J688" s="1" t="s">
        <v>330</v>
      </c>
      <c r="K688" s="56" t="s">
        <v>335</v>
      </c>
    </row>
    <row r="689" spans="2:11" ht="50.25" thickBot="1" x14ac:dyDescent="0.3">
      <c r="B689" s="89">
        <f t="shared" ref="B689:B720" si="19">IF(J689&lt;&gt;"",VALUE(LEFT(B688,FIND("/",B688&amp;"/")-1))+1,LEFT(B688,FIND("/",B688&amp;"/")-1)&amp;"/"&amp;IF(ISNUMBER(SEARCH("/",B688)),VALUE(RIGHT(B688,LEN(B688)-FIND("/",B688)))+1,1))</f>
        <v>20260597</v>
      </c>
      <c r="C689" s="46" t="s">
        <v>28</v>
      </c>
      <c r="D689" s="45" t="s">
        <v>153</v>
      </c>
      <c r="E689" s="22" t="s">
        <v>208</v>
      </c>
      <c r="F689" s="1" t="s">
        <v>9</v>
      </c>
      <c r="G689" s="27">
        <v>1</v>
      </c>
      <c r="H689" s="84">
        <v>1098360</v>
      </c>
      <c r="I689" s="27">
        <f>Table2[[#This Row],[Քանակ]]*Table2[[#This Row],[ Միավորի գին]]</f>
        <v>1098360</v>
      </c>
      <c r="J689" s="1" t="s">
        <v>330</v>
      </c>
      <c r="K689" s="56" t="s">
        <v>335</v>
      </c>
    </row>
    <row r="690" spans="2:11" ht="83.25" thickBot="1" x14ac:dyDescent="0.3">
      <c r="B690" s="89">
        <f t="shared" si="19"/>
        <v>20260598</v>
      </c>
      <c r="C690" s="46" t="s">
        <v>46</v>
      </c>
      <c r="D690" s="53" t="s">
        <v>153</v>
      </c>
      <c r="E690" s="50" t="s">
        <v>347</v>
      </c>
      <c r="F690" s="47" t="s">
        <v>70</v>
      </c>
      <c r="G690" s="73">
        <v>16</v>
      </c>
      <c r="H690" s="27">
        <v>483491.5625</v>
      </c>
      <c r="I690" s="27">
        <f>Table2[[#This Row],[Քանակ]]*Table2[[#This Row],[ Միավորի գին]]</f>
        <v>7735865</v>
      </c>
      <c r="J690" s="1" t="s">
        <v>330</v>
      </c>
      <c r="K690" s="56" t="s">
        <v>335</v>
      </c>
    </row>
    <row r="691" spans="2:11" ht="50.25" thickBot="1" x14ac:dyDescent="0.3">
      <c r="B691" s="89">
        <f t="shared" si="19"/>
        <v>20260599</v>
      </c>
      <c r="C691" s="46" t="s">
        <v>28</v>
      </c>
      <c r="D691" s="45" t="s">
        <v>153</v>
      </c>
      <c r="E691" s="50" t="s">
        <v>347</v>
      </c>
      <c r="F691" s="1" t="s">
        <v>9</v>
      </c>
      <c r="G691" s="1">
        <v>1</v>
      </c>
      <c r="H691" s="84">
        <v>1192268</v>
      </c>
      <c r="I691" s="15">
        <f>Table2[[#This Row],[Քանակ]]*Table2[[#This Row],[ Միավորի գին]]</f>
        <v>1192268</v>
      </c>
      <c r="J691" s="1" t="s">
        <v>330</v>
      </c>
      <c r="K691" s="56" t="s">
        <v>335</v>
      </c>
    </row>
    <row r="692" spans="2:11" ht="83.25" thickBot="1" x14ac:dyDescent="0.3">
      <c r="B692" s="89">
        <f t="shared" si="19"/>
        <v>20260600</v>
      </c>
      <c r="C692" s="25" t="s">
        <v>46</v>
      </c>
      <c r="D692" s="24" t="s">
        <v>153</v>
      </c>
      <c r="E692" s="50" t="s">
        <v>347</v>
      </c>
      <c r="F692" s="47" t="s">
        <v>9</v>
      </c>
      <c r="G692" s="1">
        <v>1</v>
      </c>
      <c r="H692" s="84">
        <v>5211727</v>
      </c>
      <c r="I692" s="15">
        <f>Table2[[#This Row],[Քանակ]]*Table2[[#This Row],[ Միավորի գին]]</f>
        <v>5211727</v>
      </c>
      <c r="J692" s="1" t="s">
        <v>330</v>
      </c>
      <c r="K692" s="56" t="s">
        <v>335</v>
      </c>
    </row>
    <row r="693" spans="2:11" ht="83.25" thickBot="1" x14ac:dyDescent="0.3">
      <c r="B693" s="89">
        <f t="shared" si="19"/>
        <v>20260601</v>
      </c>
      <c r="C693" s="25" t="s">
        <v>46</v>
      </c>
      <c r="D693" s="24" t="s">
        <v>153</v>
      </c>
      <c r="E693" s="50" t="s">
        <v>347</v>
      </c>
      <c r="F693" s="47" t="s">
        <v>9</v>
      </c>
      <c r="G693" s="1">
        <v>1</v>
      </c>
      <c r="H693" s="84">
        <v>1170590</v>
      </c>
      <c r="I693" s="15">
        <f>Table2[[#This Row],[Քանակ]]*Table2[[#This Row],[ Միավորի գին]]</f>
        <v>1170590</v>
      </c>
      <c r="J693" s="1" t="s">
        <v>330</v>
      </c>
      <c r="K693" s="56" t="s">
        <v>335</v>
      </c>
    </row>
    <row r="694" spans="2:11" ht="83.25" thickBot="1" x14ac:dyDescent="0.3">
      <c r="B694" s="89">
        <f t="shared" si="19"/>
        <v>20260602</v>
      </c>
      <c r="C694" s="25" t="s">
        <v>46</v>
      </c>
      <c r="D694" s="24" t="s">
        <v>153</v>
      </c>
      <c r="E694" s="50" t="s">
        <v>347</v>
      </c>
      <c r="F694" s="47" t="s">
        <v>9</v>
      </c>
      <c r="G694" s="1">
        <v>1</v>
      </c>
      <c r="H694" s="84">
        <v>388245.66122222214</v>
      </c>
      <c r="I694" s="15">
        <f>Table2[[#This Row],[Քանակ]]*Table2[[#This Row],[ Միավորի գին]]</f>
        <v>388245.66122222214</v>
      </c>
      <c r="J694" s="1" t="s">
        <v>330</v>
      </c>
      <c r="K694" s="56" t="s">
        <v>335</v>
      </c>
    </row>
    <row r="695" spans="2:11" ht="50.25" thickBot="1" x14ac:dyDescent="0.3">
      <c r="B695" s="89">
        <f t="shared" si="19"/>
        <v>20260603</v>
      </c>
      <c r="C695" s="46" t="s">
        <v>28</v>
      </c>
      <c r="D695" s="24" t="s">
        <v>153</v>
      </c>
      <c r="E695" s="22" t="s">
        <v>208</v>
      </c>
      <c r="F695" s="47" t="s">
        <v>9</v>
      </c>
      <c r="G695" s="1">
        <v>1</v>
      </c>
      <c r="H695" s="86">
        <v>159626</v>
      </c>
      <c r="I695" s="15">
        <f>Table2[[#This Row],[Քանակ]]*Table2[[#This Row],[ Միավորի գին]]</f>
        <v>159626</v>
      </c>
      <c r="J695" s="1" t="s">
        <v>330</v>
      </c>
      <c r="K695" s="56" t="s">
        <v>335</v>
      </c>
    </row>
    <row r="696" spans="2:11" ht="50.25" thickBot="1" x14ac:dyDescent="0.3">
      <c r="B696" s="89">
        <f t="shared" si="19"/>
        <v>20260604</v>
      </c>
      <c r="C696" s="46" t="s">
        <v>28</v>
      </c>
      <c r="D696" s="24" t="s">
        <v>153</v>
      </c>
      <c r="E696" s="22" t="s">
        <v>208</v>
      </c>
      <c r="F696" s="47" t="s">
        <v>9</v>
      </c>
      <c r="G696" s="1">
        <v>1</v>
      </c>
      <c r="H696" s="86">
        <v>27855.593333333334</v>
      </c>
      <c r="I696" s="15">
        <f>Table2[[#This Row],[Քանակ]]*Table2[[#This Row],[ Միավորի գին]]</f>
        <v>27855.593333333334</v>
      </c>
      <c r="J696" s="1" t="s">
        <v>330</v>
      </c>
      <c r="K696" s="56" t="s">
        <v>335</v>
      </c>
    </row>
    <row r="697" spans="2:11" ht="83.25" thickBot="1" x14ac:dyDescent="0.3">
      <c r="B697" s="89">
        <f t="shared" si="19"/>
        <v>20260605</v>
      </c>
      <c r="C697" s="46" t="s">
        <v>46</v>
      </c>
      <c r="D697" s="24" t="s">
        <v>153</v>
      </c>
      <c r="E697" s="22" t="s">
        <v>208</v>
      </c>
      <c r="F697" s="1" t="s">
        <v>9</v>
      </c>
      <c r="G697" s="1">
        <v>1</v>
      </c>
      <c r="H697" s="86">
        <v>210000</v>
      </c>
      <c r="I697" s="15">
        <f>Table2[[#This Row],[Քանակ]]*Table2[[#This Row],[ Միավորի գին]]</f>
        <v>210000</v>
      </c>
      <c r="J697" s="1" t="s">
        <v>330</v>
      </c>
      <c r="K697" s="56"/>
    </row>
    <row r="698" spans="2:11" ht="83.25" thickBot="1" x14ac:dyDescent="0.3">
      <c r="B698" s="89">
        <f t="shared" si="19"/>
        <v>20260606</v>
      </c>
      <c r="C698" s="25" t="s">
        <v>33</v>
      </c>
      <c r="D698" s="24" t="s">
        <v>153</v>
      </c>
      <c r="E698" s="51" t="s">
        <v>430</v>
      </c>
      <c r="F698" s="1" t="s">
        <v>9</v>
      </c>
      <c r="G698" s="47">
        <v>1</v>
      </c>
      <c r="H698" s="86">
        <v>580324.86111111112</v>
      </c>
      <c r="I698" s="15">
        <f>Table2[[#This Row],[Քանակ]]*Table2[[#This Row],[ Միավորի գին]]</f>
        <v>580324.86111111112</v>
      </c>
      <c r="J698" s="1" t="s">
        <v>330</v>
      </c>
      <c r="K698" s="56" t="s">
        <v>335</v>
      </c>
    </row>
    <row r="699" spans="2:11" ht="83.25" thickBot="1" x14ac:dyDescent="0.3">
      <c r="B699" s="89">
        <f t="shared" si="19"/>
        <v>20260607</v>
      </c>
      <c r="C699" s="25" t="s">
        <v>33</v>
      </c>
      <c r="D699" s="24" t="s">
        <v>153</v>
      </c>
      <c r="E699" s="51" t="s">
        <v>430</v>
      </c>
      <c r="F699" s="1" t="s">
        <v>9</v>
      </c>
      <c r="G699" s="47">
        <v>1</v>
      </c>
      <c r="H699" s="86">
        <v>1300655.4814814813</v>
      </c>
      <c r="I699" s="15">
        <f>Table2[[#This Row],[Քանակ]]*Table2[[#This Row],[ Միավորի գին]]</f>
        <v>1300655.4814814813</v>
      </c>
      <c r="J699" s="1" t="s">
        <v>330</v>
      </c>
      <c r="K699" s="56" t="s">
        <v>335</v>
      </c>
    </row>
    <row r="700" spans="2:11" ht="50.25" thickBot="1" x14ac:dyDescent="0.3">
      <c r="B700" s="89">
        <f t="shared" si="19"/>
        <v>20260608</v>
      </c>
      <c r="C700" s="22" t="s">
        <v>28</v>
      </c>
      <c r="D700" s="24" t="s">
        <v>153</v>
      </c>
      <c r="E700" s="22" t="s">
        <v>208</v>
      </c>
      <c r="F700" s="1" t="s">
        <v>70</v>
      </c>
      <c r="G700" s="1">
        <v>2</v>
      </c>
      <c r="H700" s="83">
        <v>113511.75111111101</v>
      </c>
      <c r="I700" s="15">
        <f>Table2[[#This Row],[Քանակ]]*Table2[[#This Row],[ Միավորի գին]]</f>
        <v>227023.50222222201</v>
      </c>
      <c r="J700" s="1" t="s">
        <v>330</v>
      </c>
      <c r="K700" s="56"/>
    </row>
    <row r="701" spans="2:11" ht="50.25" thickBot="1" x14ac:dyDescent="0.3">
      <c r="B701" s="89">
        <f t="shared" si="19"/>
        <v>20260609</v>
      </c>
      <c r="C701" s="22" t="s">
        <v>28</v>
      </c>
      <c r="D701" s="24" t="s">
        <v>153</v>
      </c>
      <c r="E701" s="22" t="s">
        <v>208</v>
      </c>
      <c r="F701" s="1" t="s">
        <v>70</v>
      </c>
      <c r="G701" s="1">
        <v>18</v>
      </c>
      <c r="H701" s="86">
        <v>94593.111111111109</v>
      </c>
      <c r="I701" s="15">
        <f>Table2[[#This Row],[Քանակ]]*Table2[[#This Row],[ Միավորի գին]]</f>
        <v>1702676</v>
      </c>
      <c r="J701" s="1" t="s">
        <v>330</v>
      </c>
      <c r="K701" s="56" t="s">
        <v>335</v>
      </c>
    </row>
    <row r="702" spans="2:11" ht="50.25" thickBot="1" x14ac:dyDescent="0.3">
      <c r="B702" s="89">
        <f t="shared" si="19"/>
        <v>20260610</v>
      </c>
      <c r="C702" s="22" t="s">
        <v>28</v>
      </c>
      <c r="D702" s="24" t="s">
        <v>153</v>
      </c>
      <c r="E702" s="22" t="s">
        <v>208</v>
      </c>
      <c r="F702" s="1" t="s">
        <v>9</v>
      </c>
      <c r="G702" s="1">
        <v>1</v>
      </c>
      <c r="H702" s="86">
        <v>33108</v>
      </c>
      <c r="I702" s="15">
        <f>Table2[[#This Row],[Քանակ]]*Table2[[#This Row],[ Միավորի գին]]</f>
        <v>33108</v>
      </c>
      <c r="J702" s="1" t="s">
        <v>330</v>
      </c>
      <c r="K702" s="56" t="s">
        <v>335</v>
      </c>
    </row>
    <row r="703" spans="2:11" ht="50.25" thickBot="1" x14ac:dyDescent="0.3">
      <c r="B703" s="89">
        <f t="shared" si="19"/>
        <v>20260611</v>
      </c>
      <c r="C703" s="22" t="s">
        <v>28</v>
      </c>
      <c r="D703" s="24" t="s">
        <v>153</v>
      </c>
      <c r="E703" s="22" t="s">
        <v>208</v>
      </c>
      <c r="F703" s="1" t="s">
        <v>9</v>
      </c>
      <c r="G703" s="1">
        <v>1</v>
      </c>
      <c r="H703" s="86">
        <v>118241.40740740739</v>
      </c>
      <c r="I703" s="15">
        <f>Table2[[#This Row],[Քանակ]]*Table2[[#This Row],[ Միավորի գին]]</f>
        <v>118241.40740740739</v>
      </c>
      <c r="J703" s="1" t="s">
        <v>330</v>
      </c>
      <c r="K703" s="56" t="s">
        <v>335</v>
      </c>
    </row>
    <row r="704" spans="2:11" ht="50.25" thickBot="1" x14ac:dyDescent="0.3">
      <c r="B704" s="89">
        <f t="shared" si="19"/>
        <v>20260612</v>
      </c>
      <c r="C704" s="22" t="s">
        <v>28</v>
      </c>
      <c r="D704" s="24" t="s">
        <v>153</v>
      </c>
      <c r="E704" s="22" t="s">
        <v>208</v>
      </c>
      <c r="F704" s="1" t="s">
        <v>70</v>
      </c>
      <c r="G704" s="1">
        <v>68</v>
      </c>
      <c r="H704" s="86">
        <v>118241.41176470589</v>
      </c>
      <c r="I704" s="15">
        <f>Table2[[#This Row],[Քանակ]]*Table2[[#This Row],[ Միավորի գին]]</f>
        <v>8040416</v>
      </c>
      <c r="J704" s="1" t="s">
        <v>330</v>
      </c>
      <c r="K704" s="56" t="s">
        <v>335</v>
      </c>
    </row>
    <row r="705" spans="2:11" ht="50.25" thickBot="1" x14ac:dyDescent="0.3">
      <c r="B705" s="89">
        <f t="shared" si="19"/>
        <v>20260613</v>
      </c>
      <c r="C705" s="22" t="s">
        <v>28</v>
      </c>
      <c r="D705" s="24" t="s">
        <v>153</v>
      </c>
      <c r="E705" s="25" t="s">
        <v>321</v>
      </c>
      <c r="F705" s="1" t="s">
        <v>70</v>
      </c>
      <c r="G705" s="1">
        <v>10</v>
      </c>
      <c r="H705" s="86">
        <v>500000</v>
      </c>
      <c r="I705" s="15">
        <f>Table2[[#This Row],[Քանակ]]*Table2[[#This Row],[ Միավորի գին]]</f>
        <v>5000000</v>
      </c>
      <c r="J705" s="1" t="s">
        <v>330</v>
      </c>
      <c r="K705" s="56" t="s">
        <v>335</v>
      </c>
    </row>
    <row r="706" spans="2:11" ht="50.25" thickBot="1" x14ac:dyDescent="0.3">
      <c r="B706" s="89">
        <f t="shared" si="19"/>
        <v>20260614</v>
      </c>
      <c r="C706" s="22" t="s">
        <v>28</v>
      </c>
      <c r="D706" s="24" t="s">
        <v>153</v>
      </c>
      <c r="E706" s="51" t="s">
        <v>431</v>
      </c>
      <c r="F706" s="1" t="s">
        <v>9</v>
      </c>
      <c r="G706" s="1">
        <v>1</v>
      </c>
      <c r="H706" s="86">
        <v>43355.18271604937</v>
      </c>
      <c r="I706" s="15">
        <f>Table2[[#This Row],[Քանակ]]*Table2[[#This Row],[ Միավորի գին]]</f>
        <v>43355.18271604937</v>
      </c>
      <c r="J706" s="1" t="s">
        <v>330</v>
      </c>
      <c r="K706" s="56" t="s">
        <v>335</v>
      </c>
    </row>
    <row r="707" spans="2:11" ht="50.25" thickBot="1" x14ac:dyDescent="0.3">
      <c r="B707" s="89">
        <f t="shared" si="19"/>
        <v>20260615</v>
      </c>
      <c r="C707" s="22" t="s">
        <v>28</v>
      </c>
      <c r="D707" s="24" t="s">
        <v>153</v>
      </c>
      <c r="E707" s="22" t="s">
        <v>208</v>
      </c>
      <c r="F707" s="1" t="s">
        <v>9</v>
      </c>
      <c r="G707" s="1">
        <v>1</v>
      </c>
      <c r="H707" s="86">
        <v>788276.04938271584</v>
      </c>
      <c r="I707" s="15">
        <f>Table2[[#This Row],[Քանակ]]*Table2[[#This Row],[ Միավորի գին]]</f>
        <v>788276.04938271584</v>
      </c>
      <c r="J707" s="1" t="s">
        <v>330</v>
      </c>
      <c r="K707" s="56" t="s">
        <v>335</v>
      </c>
    </row>
    <row r="708" spans="2:11" ht="50.25" thickBot="1" x14ac:dyDescent="0.3">
      <c r="B708" s="89">
        <f t="shared" si="19"/>
        <v>20260616</v>
      </c>
      <c r="C708" s="22" t="s">
        <v>28</v>
      </c>
      <c r="D708" s="24" t="s">
        <v>153</v>
      </c>
      <c r="E708" s="22" t="s">
        <v>208</v>
      </c>
      <c r="F708" s="1" t="s">
        <v>9</v>
      </c>
      <c r="G708" s="1">
        <v>1</v>
      </c>
      <c r="H708" s="86">
        <v>25579.557802469131</v>
      </c>
      <c r="I708" s="15">
        <f>Table2[[#This Row],[Քանակ]]*Table2[[#This Row],[ Միավորի գին]]</f>
        <v>25579.557802469131</v>
      </c>
      <c r="J708" s="1" t="s">
        <v>330</v>
      </c>
      <c r="K708" s="56" t="s">
        <v>335</v>
      </c>
    </row>
    <row r="709" spans="2:11" ht="99.75" thickBot="1" x14ac:dyDescent="0.3">
      <c r="B709" s="89">
        <f t="shared" si="19"/>
        <v>20260617</v>
      </c>
      <c r="C709" s="22" t="s">
        <v>28</v>
      </c>
      <c r="D709" s="24" t="s">
        <v>153</v>
      </c>
      <c r="E709" s="51" t="s">
        <v>322</v>
      </c>
      <c r="F709" s="1" t="s">
        <v>9</v>
      </c>
      <c r="G709" s="1">
        <v>1</v>
      </c>
      <c r="H709" s="83">
        <v>700000000</v>
      </c>
      <c r="I709" s="15">
        <f>Table2[[#This Row],[Քանակ]]*Table2[[#This Row],[ Միավորի գին]]</f>
        <v>700000000</v>
      </c>
      <c r="J709" s="1" t="s">
        <v>329</v>
      </c>
      <c r="K709" s="56" t="s">
        <v>335</v>
      </c>
    </row>
    <row r="710" spans="2:11" ht="50.25" thickBot="1" x14ac:dyDescent="0.3">
      <c r="B710" s="89">
        <f t="shared" si="19"/>
        <v>20260618</v>
      </c>
      <c r="C710" s="46" t="s">
        <v>28</v>
      </c>
      <c r="D710" s="45" t="s">
        <v>153</v>
      </c>
      <c r="E710" s="22" t="s">
        <v>208</v>
      </c>
      <c r="F710" s="1" t="s">
        <v>9</v>
      </c>
      <c r="G710" s="1">
        <v>1</v>
      </c>
      <c r="H710" s="83">
        <v>1960000</v>
      </c>
      <c r="I710" s="15">
        <f>Table2[[#This Row],[Քանակ]]*Table2[[#This Row],[ Միավորի գին]]</f>
        <v>1960000</v>
      </c>
      <c r="J710" s="1" t="s">
        <v>330</v>
      </c>
      <c r="K710" s="56" t="s">
        <v>335</v>
      </c>
    </row>
    <row r="711" spans="2:11" ht="50.25" thickBot="1" x14ac:dyDescent="0.3">
      <c r="B711" s="89">
        <f t="shared" si="19"/>
        <v>20260619</v>
      </c>
      <c r="C711" s="46" t="s">
        <v>28</v>
      </c>
      <c r="D711" s="45" t="s">
        <v>153</v>
      </c>
      <c r="E711" s="22" t="s">
        <v>208</v>
      </c>
      <c r="F711" s="1" t="s">
        <v>70</v>
      </c>
      <c r="G711" s="1">
        <v>2</v>
      </c>
      <c r="H711" s="83">
        <v>691747.23444444453</v>
      </c>
      <c r="I711" s="15">
        <f>Table2[[#This Row],[Քանակ]]*Table2[[#This Row],[ Միավորի գին]]</f>
        <v>1383494.4688888891</v>
      </c>
      <c r="J711" s="1" t="s">
        <v>330</v>
      </c>
      <c r="K711" s="56" t="s">
        <v>335</v>
      </c>
    </row>
    <row r="712" spans="2:11" ht="50.25" thickBot="1" x14ac:dyDescent="0.3">
      <c r="B712" s="89">
        <f t="shared" si="19"/>
        <v>20260620</v>
      </c>
      <c r="C712" s="46" t="s">
        <v>28</v>
      </c>
      <c r="D712" s="45" t="s">
        <v>153</v>
      </c>
      <c r="E712" s="50" t="s">
        <v>432</v>
      </c>
      <c r="F712" s="1" t="s">
        <v>70</v>
      </c>
      <c r="G712" s="1">
        <v>2</v>
      </c>
      <c r="H712" s="83">
        <v>108387.95679012344</v>
      </c>
      <c r="I712" s="15">
        <f>Table2[[#This Row],[Քանակ]]*Table2[[#This Row],[ Միավորի գին]]</f>
        <v>216775.91358024688</v>
      </c>
      <c r="J712" s="1" t="s">
        <v>330</v>
      </c>
      <c r="K712" s="56" t="s">
        <v>335</v>
      </c>
    </row>
    <row r="713" spans="2:11" ht="66.75" thickBot="1" x14ac:dyDescent="0.3">
      <c r="B713" s="89">
        <f t="shared" si="19"/>
        <v>20260621</v>
      </c>
      <c r="C713" s="46" t="s">
        <v>496</v>
      </c>
      <c r="D713" s="45" t="s">
        <v>153</v>
      </c>
      <c r="E713" s="50" t="s">
        <v>399</v>
      </c>
      <c r="F713" s="47" t="s">
        <v>9</v>
      </c>
      <c r="G713" s="1">
        <v>1</v>
      </c>
      <c r="H713" s="83">
        <v>10551361.111111112</v>
      </c>
      <c r="I713" s="15">
        <f>Table2[[#This Row],[Քանակ]]*Table2[[#This Row],[ Միավորի գին]]</f>
        <v>10551361.111111112</v>
      </c>
      <c r="J713" s="1" t="s">
        <v>330</v>
      </c>
      <c r="K713" s="56" t="s">
        <v>335</v>
      </c>
    </row>
    <row r="714" spans="2:11" ht="66.75" thickBot="1" x14ac:dyDescent="0.3">
      <c r="B714" s="89">
        <f t="shared" si="19"/>
        <v>20260622</v>
      </c>
      <c r="C714" s="46" t="s">
        <v>496</v>
      </c>
      <c r="D714" s="45" t="s">
        <v>153</v>
      </c>
      <c r="E714" s="50" t="s">
        <v>153</v>
      </c>
      <c r="F714" s="47" t="s">
        <v>9</v>
      </c>
      <c r="G714" s="1">
        <v>1</v>
      </c>
      <c r="H714" s="83">
        <v>11395470</v>
      </c>
      <c r="I714" s="15">
        <f>Table2[[#This Row],[Քանակ]]*Table2[[#This Row],[ Միավորի գին]]</f>
        <v>11395470</v>
      </c>
      <c r="J714" s="1" t="s">
        <v>330</v>
      </c>
      <c r="K714" s="56" t="s">
        <v>335</v>
      </c>
    </row>
    <row r="715" spans="2:11" ht="66.75" thickBot="1" x14ac:dyDescent="0.3">
      <c r="B715" s="89">
        <f t="shared" si="19"/>
        <v>20260623</v>
      </c>
      <c r="C715" s="46" t="s">
        <v>496</v>
      </c>
      <c r="D715" s="45" t="s">
        <v>153</v>
      </c>
      <c r="E715" s="50" t="s">
        <v>153</v>
      </c>
      <c r="F715" s="47" t="s">
        <v>9</v>
      </c>
      <c r="G715" s="1">
        <v>1</v>
      </c>
      <c r="H715" s="83">
        <v>1306680.56</v>
      </c>
      <c r="I715" s="15">
        <f>Table2[[#This Row],[Քանակ]]*Table2[[#This Row],[ Միավորի գին]]</f>
        <v>1306680.56</v>
      </c>
      <c r="J715" s="1" t="s">
        <v>330</v>
      </c>
      <c r="K715" s="56" t="s">
        <v>335</v>
      </c>
    </row>
    <row r="716" spans="2:11" ht="83.25" thickBot="1" x14ac:dyDescent="0.3">
      <c r="B716" s="89">
        <f t="shared" si="19"/>
        <v>20260624</v>
      </c>
      <c r="C716" s="46" t="s">
        <v>496</v>
      </c>
      <c r="D716" s="45" t="s">
        <v>153</v>
      </c>
      <c r="E716" s="50" t="s">
        <v>472</v>
      </c>
      <c r="F716" s="47" t="s">
        <v>9</v>
      </c>
      <c r="G716" s="1">
        <v>1</v>
      </c>
      <c r="H716" s="83">
        <v>9230000</v>
      </c>
      <c r="I716" s="15">
        <f>Table2[[#This Row],[Քանակ]]*Table2[[#This Row],[ Միավորի գին]]</f>
        <v>9230000</v>
      </c>
      <c r="J716" s="1" t="s">
        <v>329</v>
      </c>
      <c r="K716" s="56" t="s">
        <v>335</v>
      </c>
    </row>
    <row r="717" spans="2:11" ht="66.75" thickBot="1" x14ac:dyDescent="0.3">
      <c r="B717" s="89">
        <f t="shared" si="19"/>
        <v>20260625</v>
      </c>
      <c r="C717" s="46" t="s">
        <v>496</v>
      </c>
      <c r="D717" s="45" t="s">
        <v>153</v>
      </c>
      <c r="E717" s="50" t="s">
        <v>433</v>
      </c>
      <c r="F717" s="47" t="s">
        <v>9</v>
      </c>
      <c r="G717" s="1">
        <v>1</v>
      </c>
      <c r="H717" s="83">
        <v>4000000</v>
      </c>
      <c r="I717" s="15">
        <f>Table2[[#This Row],[Քանակ]]*Table2[[#This Row],[ Միավորի գին]]</f>
        <v>4000000</v>
      </c>
      <c r="J717" s="1" t="s">
        <v>330</v>
      </c>
      <c r="K717" s="56" t="s">
        <v>335</v>
      </c>
    </row>
    <row r="718" spans="2:11" ht="66.75" thickBot="1" x14ac:dyDescent="0.3">
      <c r="B718" s="89">
        <f t="shared" si="19"/>
        <v>20260626</v>
      </c>
      <c r="C718" s="46" t="s">
        <v>496</v>
      </c>
      <c r="D718" s="45" t="s">
        <v>153</v>
      </c>
      <c r="E718" s="50" t="s">
        <v>434</v>
      </c>
      <c r="F718" s="47" t="s">
        <v>9</v>
      </c>
      <c r="G718" s="1">
        <v>1</v>
      </c>
      <c r="H718" s="83">
        <v>3000000</v>
      </c>
      <c r="I718" s="15">
        <f>Table2[[#This Row],[Քանակ]]*Table2[[#This Row],[ Միավորի գին]]</f>
        <v>3000000</v>
      </c>
      <c r="J718" s="1" t="s">
        <v>330</v>
      </c>
      <c r="K718" s="56" t="s">
        <v>335</v>
      </c>
    </row>
    <row r="719" spans="2:11" ht="66.75" thickBot="1" x14ac:dyDescent="0.3">
      <c r="B719" s="89">
        <f t="shared" si="19"/>
        <v>20260627</v>
      </c>
      <c r="C719" s="22" t="s">
        <v>496</v>
      </c>
      <c r="D719" s="24" t="s">
        <v>60</v>
      </c>
      <c r="E719" s="20" t="s">
        <v>60</v>
      </c>
      <c r="F719" s="1" t="s">
        <v>70</v>
      </c>
      <c r="G719" s="1">
        <v>2</v>
      </c>
      <c r="H719" s="16">
        <v>24515385</v>
      </c>
      <c r="I719" s="4">
        <f>G719*H719</f>
        <v>49030770</v>
      </c>
      <c r="J719" s="1" t="s">
        <v>329</v>
      </c>
      <c r="K719" s="56"/>
    </row>
    <row r="720" spans="2:11" ht="66.75" thickBot="1" x14ac:dyDescent="0.3">
      <c r="B720" s="89">
        <f t="shared" si="19"/>
        <v>20260628</v>
      </c>
      <c r="C720" s="22" t="s">
        <v>496</v>
      </c>
      <c r="D720" s="24" t="s">
        <v>153</v>
      </c>
      <c r="E720" s="20" t="s">
        <v>473</v>
      </c>
      <c r="F720" s="1" t="s">
        <v>9</v>
      </c>
      <c r="G720" s="1">
        <v>1</v>
      </c>
      <c r="H720" s="16">
        <v>3600000</v>
      </c>
      <c r="I720" s="4">
        <f t="shared" ref="I720:I766" si="20">G720*H720</f>
        <v>3600000</v>
      </c>
      <c r="J720" s="1" t="s">
        <v>330</v>
      </c>
      <c r="K720" s="56"/>
    </row>
    <row r="721" spans="2:11" ht="66.75" thickBot="1" x14ac:dyDescent="0.3">
      <c r="B721" s="89">
        <f t="shared" ref="B721:B752" si="21">IF(J721&lt;&gt;"",VALUE(LEFT(B720,FIND("/",B720&amp;"/")-1))+1,LEFT(B720,FIND("/",B720&amp;"/")-1)&amp;"/"&amp;IF(ISNUMBER(SEARCH("/",B720)),VALUE(RIGHT(B720,LEN(B720)-FIND("/",B720)))+1,1))</f>
        <v>20260629</v>
      </c>
      <c r="C721" s="22" t="s">
        <v>496</v>
      </c>
      <c r="D721" s="24" t="s">
        <v>153</v>
      </c>
      <c r="E721" s="20" t="s">
        <v>60</v>
      </c>
      <c r="F721" s="1" t="s">
        <v>70</v>
      </c>
      <c r="G721" s="1">
        <v>3</v>
      </c>
      <c r="H721" s="16">
        <v>6000000</v>
      </c>
      <c r="I721" s="4">
        <f t="shared" si="20"/>
        <v>18000000</v>
      </c>
      <c r="J721" s="1" t="s">
        <v>329</v>
      </c>
      <c r="K721" s="56"/>
    </row>
    <row r="722" spans="2:11" ht="66.75" thickBot="1" x14ac:dyDescent="0.3">
      <c r="B722" s="89">
        <f t="shared" si="21"/>
        <v>20260630</v>
      </c>
      <c r="C722" s="22" t="s">
        <v>496</v>
      </c>
      <c r="D722" s="24" t="s">
        <v>153</v>
      </c>
      <c r="E722" s="22" t="s">
        <v>60</v>
      </c>
      <c r="F722" s="1" t="s">
        <v>9</v>
      </c>
      <c r="G722" s="1">
        <v>1</v>
      </c>
      <c r="H722" s="16">
        <v>5400000</v>
      </c>
      <c r="I722" s="4">
        <f t="shared" si="20"/>
        <v>5400000</v>
      </c>
      <c r="J722" s="1" t="s">
        <v>330</v>
      </c>
      <c r="K722" s="56"/>
    </row>
    <row r="723" spans="2:11" ht="50.25" thickBot="1" x14ac:dyDescent="0.3">
      <c r="B723" s="89">
        <f t="shared" si="21"/>
        <v>20260631</v>
      </c>
      <c r="C723" s="22" t="s">
        <v>28</v>
      </c>
      <c r="D723" s="24" t="s">
        <v>153</v>
      </c>
      <c r="E723" s="20" t="s">
        <v>435</v>
      </c>
      <c r="F723" s="1" t="s">
        <v>9</v>
      </c>
      <c r="G723" s="1"/>
      <c r="H723" s="4"/>
      <c r="I723" s="4">
        <f>I724+I725+I726+I727+I728</f>
        <v>20810800</v>
      </c>
      <c r="J723" s="1" t="s">
        <v>329</v>
      </c>
      <c r="K723" s="56" t="s">
        <v>333</v>
      </c>
    </row>
    <row r="724" spans="2:11" s="38" customFormat="1" ht="33.75" outlineLevel="1" thickBot="1" x14ac:dyDescent="0.3">
      <c r="B724" s="89" t="str">
        <f t="shared" si="21"/>
        <v>20260631/1</v>
      </c>
      <c r="C724" s="37" t="s">
        <v>28</v>
      </c>
      <c r="D724" s="39" t="s">
        <v>153</v>
      </c>
      <c r="E724" s="40" t="s">
        <v>435</v>
      </c>
      <c r="F724" s="34" t="s">
        <v>9</v>
      </c>
      <c r="G724" s="34">
        <v>1</v>
      </c>
      <c r="H724" s="36">
        <v>7556600</v>
      </c>
      <c r="I724" s="41">
        <f t="shared" si="20"/>
        <v>7556600</v>
      </c>
      <c r="J724" s="34"/>
      <c r="K724" s="56" t="s">
        <v>333</v>
      </c>
    </row>
    <row r="725" spans="2:11" s="38" customFormat="1" ht="33.75" outlineLevel="1" thickBot="1" x14ac:dyDescent="0.3">
      <c r="B725" s="89" t="str">
        <f t="shared" si="21"/>
        <v>20260631/2</v>
      </c>
      <c r="C725" s="37" t="s">
        <v>28</v>
      </c>
      <c r="D725" s="39" t="s">
        <v>153</v>
      </c>
      <c r="E725" s="40" t="s">
        <v>435</v>
      </c>
      <c r="F725" s="34" t="s">
        <v>9</v>
      </c>
      <c r="G725" s="34">
        <v>1</v>
      </c>
      <c r="H725" s="36">
        <v>5124800</v>
      </c>
      <c r="I725" s="41">
        <f t="shared" si="20"/>
        <v>5124800</v>
      </c>
      <c r="J725" s="34"/>
      <c r="K725" s="56" t="s">
        <v>333</v>
      </c>
    </row>
    <row r="726" spans="2:11" s="38" customFormat="1" ht="33.75" outlineLevel="1" thickBot="1" x14ac:dyDescent="0.3">
      <c r="B726" s="89" t="str">
        <f t="shared" si="21"/>
        <v>20260631/3</v>
      </c>
      <c r="C726" s="37" t="s">
        <v>28</v>
      </c>
      <c r="D726" s="39" t="s">
        <v>153</v>
      </c>
      <c r="E726" s="40" t="s">
        <v>435</v>
      </c>
      <c r="F726" s="34" t="s">
        <v>9</v>
      </c>
      <c r="G726" s="34">
        <v>1</v>
      </c>
      <c r="H726" s="36">
        <v>3439900</v>
      </c>
      <c r="I726" s="41">
        <f t="shared" si="20"/>
        <v>3439900</v>
      </c>
      <c r="J726" s="34"/>
      <c r="K726" s="56" t="s">
        <v>333</v>
      </c>
    </row>
    <row r="727" spans="2:11" s="38" customFormat="1" ht="33.75" outlineLevel="1" thickBot="1" x14ac:dyDescent="0.3">
      <c r="B727" s="89" t="str">
        <f t="shared" si="21"/>
        <v>20260631/4</v>
      </c>
      <c r="C727" s="37" t="s">
        <v>28</v>
      </c>
      <c r="D727" s="39" t="s">
        <v>153</v>
      </c>
      <c r="E727" s="40" t="s">
        <v>435</v>
      </c>
      <c r="F727" s="34" t="s">
        <v>9</v>
      </c>
      <c r="G727" s="34">
        <v>1</v>
      </c>
      <c r="H727" s="36">
        <v>2559500</v>
      </c>
      <c r="I727" s="41">
        <f t="shared" si="20"/>
        <v>2559500</v>
      </c>
      <c r="J727" s="34"/>
      <c r="K727" s="56" t="s">
        <v>333</v>
      </c>
    </row>
    <row r="728" spans="2:11" s="38" customFormat="1" ht="33.75" outlineLevel="1" thickBot="1" x14ac:dyDescent="0.3">
      <c r="B728" s="89" t="str">
        <f t="shared" si="21"/>
        <v>20260631/5</v>
      </c>
      <c r="C728" s="37" t="s">
        <v>28</v>
      </c>
      <c r="D728" s="39" t="s">
        <v>153</v>
      </c>
      <c r="E728" s="40" t="s">
        <v>435</v>
      </c>
      <c r="F728" s="34" t="s">
        <v>9</v>
      </c>
      <c r="G728" s="34">
        <v>1</v>
      </c>
      <c r="H728" s="36">
        <v>2130000</v>
      </c>
      <c r="I728" s="41">
        <f>G728*H728</f>
        <v>2130000</v>
      </c>
      <c r="J728" s="34"/>
      <c r="K728" s="56" t="s">
        <v>333</v>
      </c>
    </row>
    <row r="729" spans="2:11" ht="50.25" thickBot="1" x14ac:dyDescent="0.3">
      <c r="B729" s="89">
        <f t="shared" si="21"/>
        <v>20260632</v>
      </c>
      <c r="C729" s="22" t="s">
        <v>28</v>
      </c>
      <c r="D729" s="24" t="s">
        <v>153</v>
      </c>
      <c r="E729" s="20" t="s">
        <v>435</v>
      </c>
      <c r="F729" s="1" t="s">
        <v>70</v>
      </c>
      <c r="G729" s="1">
        <v>2</v>
      </c>
      <c r="H729" s="16">
        <v>2886480</v>
      </c>
      <c r="I729" s="4">
        <f t="shared" si="20"/>
        <v>5772960</v>
      </c>
      <c r="J729" s="1" t="s">
        <v>330</v>
      </c>
      <c r="K729" s="56" t="s">
        <v>332</v>
      </c>
    </row>
    <row r="730" spans="2:11" ht="50.25" thickBot="1" x14ac:dyDescent="0.3">
      <c r="B730" s="89">
        <f t="shared" si="21"/>
        <v>20260633</v>
      </c>
      <c r="C730" s="22" t="s">
        <v>28</v>
      </c>
      <c r="D730" s="24" t="s">
        <v>153</v>
      </c>
      <c r="E730" s="22" t="s">
        <v>436</v>
      </c>
      <c r="F730" s="1" t="s">
        <v>9</v>
      </c>
      <c r="G730" s="1">
        <v>1</v>
      </c>
      <c r="H730" s="16">
        <v>5700000</v>
      </c>
      <c r="I730" s="4">
        <f t="shared" si="20"/>
        <v>5700000</v>
      </c>
      <c r="J730" s="1" t="s">
        <v>330</v>
      </c>
      <c r="K730" s="56" t="s">
        <v>334</v>
      </c>
    </row>
    <row r="731" spans="2:11" ht="66.75" thickBot="1" x14ac:dyDescent="0.3">
      <c r="B731" s="89">
        <f t="shared" si="21"/>
        <v>20260634</v>
      </c>
      <c r="C731" s="22" t="s">
        <v>496</v>
      </c>
      <c r="D731" s="24" t="s">
        <v>153</v>
      </c>
      <c r="E731" s="20" t="s">
        <v>60</v>
      </c>
      <c r="F731" s="1" t="s">
        <v>9</v>
      </c>
      <c r="G731" s="1">
        <v>1</v>
      </c>
      <c r="H731" s="16">
        <v>10800000</v>
      </c>
      <c r="I731" s="4">
        <f t="shared" si="20"/>
        <v>10800000</v>
      </c>
      <c r="J731" s="1" t="s">
        <v>329</v>
      </c>
      <c r="K731" s="56"/>
    </row>
    <row r="732" spans="2:11" ht="50.25" thickBot="1" x14ac:dyDescent="0.3">
      <c r="B732" s="89">
        <f t="shared" si="21"/>
        <v>20260635</v>
      </c>
      <c r="C732" s="22" t="s">
        <v>28</v>
      </c>
      <c r="D732" s="24" t="s">
        <v>153</v>
      </c>
      <c r="E732" s="20" t="s">
        <v>435</v>
      </c>
      <c r="F732" s="1" t="s">
        <v>70</v>
      </c>
      <c r="G732" s="1">
        <v>4</v>
      </c>
      <c r="H732" s="16">
        <v>10300000</v>
      </c>
      <c r="I732" s="4">
        <f t="shared" si="20"/>
        <v>41200000</v>
      </c>
      <c r="J732" s="1" t="s">
        <v>329</v>
      </c>
      <c r="K732" s="56" t="s">
        <v>335</v>
      </c>
    </row>
    <row r="733" spans="2:11" ht="66.75" thickBot="1" x14ac:dyDescent="0.3">
      <c r="B733" s="89">
        <f t="shared" si="21"/>
        <v>20260636</v>
      </c>
      <c r="C733" s="22" t="s">
        <v>496</v>
      </c>
      <c r="D733" s="24" t="s">
        <v>153</v>
      </c>
      <c r="E733" s="30" t="s">
        <v>474</v>
      </c>
      <c r="F733" s="1" t="s">
        <v>9</v>
      </c>
      <c r="G733" s="1">
        <v>1</v>
      </c>
      <c r="H733" s="16">
        <v>5000000</v>
      </c>
      <c r="I733" s="4">
        <f t="shared" si="20"/>
        <v>5000000</v>
      </c>
      <c r="J733" s="1" t="s">
        <v>330</v>
      </c>
      <c r="K733" s="56"/>
    </row>
    <row r="734" spans="2:11" ht="50.25" thickBot="1" x14ac:dyDescent="0.3">
      <c r="B734" s="89">
        <f t="shared" si="21"/>
        <v>20260637</v>
      </c>
      <c r="C734" s="22" t="s">
        <v>28</v>
      </c>
      <c r="D734" s="24" t="s">
        <v>151</v>
      </c>
      <c r="E734" s="20" t="s">
        <v>438</v>
      </c>
      <c r="F734" s="1" t="s">
        <v>11</v>
      </c>
      <c r="G734" s="1">
        <v>1</v>
      </c>
      <c r="H734" s="16">
        <v>2000000</v>
      </c>
      <c r="I734" s="4">
        <f t="shared" si="20"/>
        <v>2000000</v>
      </c>
      <c r="J734" s="1" t="s">
        <v>330</v>
      </c>
      <c r="K734" s="56"/>
    </row>
    <row r="735" spans="2:11" ht="66.75" thickBot="1" x14ac:dyDescent="0.3">
      <c r="B735" s="89">
        <f t="shared" si="21"/>
        <v>20260638</v>
      </c>
      <c r="C735" s="22" t="s">
        <v>496</v>
      </c>
      <c r="D735" s="24" t="s">
        <v>153</v>
      </c>
      <c r="E735" s="30" t="s">
        <v>439</v>
      </c>
      <c r="F735" s="1" t="s">
        <v>9</v>
      </c>
      <c r="G735" s="1">
        <v>1</v>
      </c>
      <c r="H735" s="16">
        <v>5000000</v>
      </c>
      <c r="I735" s="4">
        <f t="shared" si="20"/>
        <v>5000000</v>
      </c>
      <c r="J735" s="1" t="s">
        <v>330</v>
      </c>
      <c r="K735" s="56"/>
    </row>
    <row r="736" spans="2:11" ht="50.25" thickBot="1" x14ac:dyDescent="0.3">
      <c r="B736" s="89">
        <f t="shared" si="21"/>
        <v>20260639</v>
      </c>
      <c r="C736" s="22" t="s">
        <v>28</v>
      </c>
      <c r="D736" s="24" t="s">
        <v>153</v>
      </c>
      <c r="E736" s="20" t="s">
        <v>435</v>
      </c>
      <c r="F736" s="1" t="s">
        <v>9</v>
      </c>
      <c r="G736" s="1"/>
      <c r="H736" s="4"/>
      <c r="I736" s="4">
        <f>I737+I738+I739</f>
        <v>7605972</v>
      </c>
      <c r="J736" s="1" t="s">
        <v>329</v>
      </c>
      <c r="K736" s="56" t="s">
        <v>335</v>
      </c>
    </row>
    <row r="737" spans="2:11" s="38" customFormat="1" ht="33.75" outlineLevel="1" thickBot="1" x14ac:dyDescent="0.3">
      <c r="B737" s="89" t="str">
        <f t="shared" si="21"/>
        <v>20260639/1</v>
      </c>
      <c r="C737" s="37" t="s">
        <v>28</v>
      </c>
      <c r="D737" s="39" t="s">
        <v>153</v>
      </c>
      <c r="E737" s="40" t="s">
        <v>435</v>
      </c>
      <c r="F737" s="34" t="s">
        <v>9</v>
      </c>
      <c r="G737" s="34">
        <v>1</v>
      </c>
      <c r="H737" s="36">
        <v>795000</v>
      </c>
      <c r="I737" s="41">
        <f t="shared" si="20"/>
        <v>795000</v>
      </c>
      <c r="J737" s="34"/>
      <c r="K737" s="56" t="s">
        <v>335</v>
      </c>
    </row>
    <row r="738" spans="2:11" s="38" customFormat="1" ht="33.75" outlineLevel="1" thickBot="1" x14ac:dyDescent="0.3">
      <c r="B738" s="89" t="str">
        <f t="shared" si="21"/>
        <v>20260639/2</v>
      </c>
      <c r="C738" s="37" t="s">
        <v>28</v>
      </c>
      <c r="D738" s="39" t="s">
        <v>153</v>
      </c>
      <c r="E738" s="40" t="s">
        <v>435</v>
      </c>
      <c r="F738" s="34" t="s">
        <v>70</v>
      </c>
      <c r="G738" s="34">
        <v>801</v>
      </c>
      <c r="H738" s="36">
        <v>3372</v>
      </c>
      <c r="I738" s="41">
        <f t="shared" si="20"/>
        <v>2700972</v>
      </c>
      <c r="J738" s="34"/>
      <c r="K738" s="56" t="s">
        <v>335</v>
      </c>
    </row>
    <row r="739" spans="2:11" s="38" customFormat="1" ht="33.75" outlineLevel="1" thickBot="1" x14ac:dyDescent="0.3">
      <c r="B739" s="89" t="str">
        <f t="shared" si="21"/>
        <v>20260639/3</v>
      </c>
      <c r="C739" s="37" t="s">
        <v>28</v>
      </c>
      <c r="D739" s="39" t="s">
        <v>153</v>
      </c>
      <c r="E739" s="40" t="s">
        <v>347</v>
      </c>
      <c r="F739" s="34" t="s">
        <v>70</v>
      </c>
      <c r="G739" s="34">
        <v>300</v>
      </c>
      <c r="H739" s="36">
        <v>13700</v>
      </c>
      <c r="I739" s="41">
        <f>G739*H739</f>
        <v>4110000</v>
      </c>
      <c r="J739" s="34"/>
      <c r="K739" s="56" t="s">
        <v>335</v>
      </c>
    </row>
    <row r="740" spans="2:11" ht="50.25" thickBot="1" x14ac:dyDescent="0.3">
      <c r="B740" s="89">
        <f t="shared" si="21"/>
        <v>20260640</v>
      </c>
      <c r="C740" s="22" t="s">
        <v>28</v>
      </c>
      <c r="D740" s="24" t="s">
        <v>153</v>
      </c>
      <c r="E740" s="20" t="s">
        <v>437</v>
      </c>
      <c r="F740" s="1" t="s">
        <v>70</v>
      </c>
      <c r="G740" s="1">
        <v>50</v>
      </c>
      <c r="H740" s="16">
        <v>272000</v>
      </c>
      <c r="I740" s="4">
        <f t="shared" si="20"/>
        <v>13600000</v>
      </c>
      <c r="J740" s="1" t="s">
        <v>329</v>
      </c>
      <c r="K740" s="56" t="s">
        <v>335</v>
      </c>
    </row>
    <row r="741" spans="2:11" ht="50.25" thickBot="1" x14ac:dyDescent="0.3">
      <c r="B741" s="89">
        <f t="shared" si="21"/>
        <v>20260641</v>
      </c>
      <c r="C741" s="22" t="s">
        <v>28</v>
      </c>
      <c r="D741" s="24" t="s">
        <v>153</v>
      </c>
      <c r="E741" s="20" t="s">
        <v>347</v>
      </c>
      <c r="F741" s="1" t="s">
        <v>70</v>
      </c>
      <c r="G741" s="1">
        <v>1600</v>
      </c>
      <c r="H741" s="16">
        <v>12800</v>
      </c>
      <c r="I741" s="4">
        <f t="shared" si="20"/>
        <v>20480000</v>
      </c>
      <c r="J741" s="1" t="s">
        <v>329</v>
      </c>
      <c r="K741" s="56" t="s">
        <v>334</v>
      </c>
    </row>
    <row r="742" spans="2:11" ht="50.25" thickBot="1" x14ac:dyDescent="0.3">
      <c r="B742" s="89">
        <f t="shared" si="21"/>
        <v>20260642</v>
      </c>
      <c r="C742" s="22" t="s">
        <v>28</v>
      </c>
      <c r="D742" s="24" t="s">
        <v>153</v>
      </c>
      <c r="E742" s="20" t="s">
        <v>347</v>
      </c>
      <c r="F742" s="1" t="s">
        <v>9</v>
      </c>
      <c r="G742" s="1">
        <v>1</v>
      </c>
      <c r="H742" s="16">
        <v>16575000</v>
      </c>
      <c r="I742" s="4">
        <f t="shared" si="20"/>
        <v>16575000</v>
      </c>
      <c r="J742" s="1" t="s">
        <v>329</v>
      </c>
      <c r="K742" s="56" t="s">
        <v>335</v>
      </c>
    </row>
    <row r="743" spans="2:11" ht="50.25" thickBot="1" x14ac:dyDescent="0.3">
      <c r="B743" s="89">
        <f t="shared" si="21"/>
        <v>20260643</v>
      </c>
      <c r="C743" s="22" t="s">
        <v>28</v>
      </c>
      <c r="D743" s="24" t="s">
        <v>153</v>
      </c>
      <c r="E743" s="20" t="s">
        <v>347</v>
      </c>
      <c r="F743" s="1" t="s">
        <v>9</v>
      </c>
      <c r="G743" s="1">
        <v>1</v>
      </c>
      <c r="H743" s="16">
        <v>2589000</v>
      </c>
      <c r="I743" s="4">
        <f t="shared" si="20"/>
        <v>2589000</v>
      </c>
      <c r="J743" s="1" t="s">
        <v>330</v>
      </c>
      <c r="K743" s="56" t="s">
        <v>335</v>
      </c>
    </row>
    <row r="744" spans="2:11" ht="50.25" thickBot="1" x14ac:dyDescent="0.3">
      <c r="B744" s="89">
        <f t="shared" si="21"/>
        <v>20260644</v>
      </c>
      <c r="C744" s="22" t="s">
        <v>28</v>
      </c>
      <c r="D744" s="24" t="s">
        <v>153</v>
      </c>
      <c r="E744" s="25" t="s">
        <v>208</v>
      </c>
      <c r="F744" s="1" t="s">
        <v>9</v>
      </c>
      <c r="G744" s="1">
        <v>1</v>
      </c>
      <c r="H744" s="16">
        <v>3000000</v>
      </c>
      <c r="I744" s="4">
        <f t="shared" si="20"/>
        <v>3000000</v>
      </c>
      <c r="J744" s="1" t="s">
        <v>330</v>
      </c>
      <c r="K744" s="56" t="s">
        <v>332</v>
      </c>
    </row>
    <row r="745" spans="2:11" ht="50.25" thickBot="1" x14ac:dyDescent="0.3">
      <c r="B745" s="89">
        <f t="shared" si="21"/>
        <v>20260645</v>
      </c>
      <c r="C745" s="22" t="s">
        <v>28</v>
      </c>
      <c r="D745" s="24" t="s">
        <v>153</v>
      </c>
      <c r="E745" s="20" t="s">
        <v>440</v>
      </c>
      <c r="F745" s="1" t="s">
        <v>70</v>
      </c>
      <c r="G745" s="1">
        <v>400</v>
      </c>
      <c r="H745" s="16">
        <v>6810</v>
      </c>
      <c r="I745" s="4">
        <f t="shared" si="20"/>
        <v>2724000</v>
      </c>
      <c r="J745" s="1" t="s">
        <v>330</v>
      </c>
      <c r="K745" s="56" t="s">
        <v>335</v>
      </c>
    </row>
    <row r="746" spans="2:11" ht="50.25" thickBot="1" x14ac:dyDescent="0.3">
      <c r="B746" s="89">
        <f t="shared" si="21"/>
        <v>20260646</v>
      </c>
      <c r="C746" s="22" t="s">
        <v>28</v>
      </c>
      <c r="D746" s="24" t="s">
        <v>153</v>
      </c>
      <c r="E746" s="20" t="s">
        <v>437</v>
      </c>
      <c r="F746" s="1" t="s">
        <v>70</v>
      </c>
      <c r="G746" s="1">
        <v>1550</v>
      </c>
      <c r="H746" s="16">
        <v>26800</v>
      </c>
      <c r="I746" s="4">
        <f t="shared" si="20"/>
        <v>41540000</v>
      </c>
      <c r="J746" s="1" t="s">
        <v>329</v>
      </c>
      <c r="K746" s="56" t="s">
        <v>334</v>
      </c>
    </row>
    <row r="747" spans="2:11" ht="50.25" thickBot="1" x14ac:dyDescent="0.3">
      <c r="B747" s="89">
        <f t="shared" si="21"/>
        <v>20260647</v>
      </c>
      <c r="C747" s="22" t="s">
        <v>28</v>
      </c>
      <c r="D747" s="24" t="s">
        <v>153</v>
      </c>
      <c r="E747" s="20" t="s">
        <v>437</v>
      </c>
      <c r="F747" s="1" t="s">
        <v>9</v>
      </c>
      <c r="G747" s="1">
        <v>1</v>
      </c>
      <c r="H747" s="16">
        <v>4602000</v>
      </c>
      <c r="I747" s="4">
        <f t="shared" si="20"/>
        <v>4602000</v>
      </c>
      <c r="J747" s="1" t="s">
        <v>330</v>
      </c>
      <c r="K747" s="56" t="s">
        <v>335</v>
      </c>
    </row>
    <row r="748" spans="2:11" ht="50.25" thickBot="1" x14ac:dyDescent="0.3">
      <c r="B748" s="89">
        <f t="shared" si="21"/>
        <v>20260648</v>
      </c>
      <c r="C748" s="22" t="s">
        <v>28</v>
      </c>
      <c r="D748" s="24" t="s">
        <v>153</v>
      </c>
      <c r="E748" s="20" t="s">
        <v>440</v>
      </c>
      <c r="F748" s="1" t="s">
        <v>70</v>
      </c>
      <c r="G748" s="1">
        <v>2</v>
      </c>
      <c r="H748" s="16">
        <v>2850000</v>
      </c>
      <c r="I748" s="4">
        <f t="shared" si="20"/>
        <v>5700000</v>
      </c>
      <c r="J748" s="1" t="s">
        <v>330</v>
      </c>
      <c r="K748" s="56" t="s">
        <v>335</v>
      </c>
    </row>
    <row r="749" spans="2:11" ht="50.25" thickBot="1" x14ac:dyDescent="0.3">
      <c r="B749" s="89">
        <f t="shared" si="21"/>
        <v>20260649</v>
      </c>
      <c r="C749" s="22" t="s">
        <v>28</v>
      </c>
      <c r="D749" s="24" t="s">
        <v>153</v>
      </c>
      <c r="E749" s="20" t="s">
        <v>347</v>
      </c>
      <c r="F749" s="1" t="s">
        <v>9</v>
      </c>
      <c r="G749" s="1">
        <v>1</v>
      </c>
      <c r="H749" s="16">
        <v>11200800</v>
      </c>
      <c r="I749" s="4">
        <f t="shared" si="20"/>
        <v>11200800</v>
      </c>
      <c r="J749" s="1" t="s">
        <v>330</v>
      </c>
      <c r="K749" s="56" t="s">
        <v>335</v>
      </c>
    </row>
    <row r="750" spans="2:11" ht="50.25" thickBot="1" x14ac:dyDescent="0.3">
      <c r="B750" s="89">
        <f t="shared" si="21"/>
        <v>20260650</v>
      </c>
      <c r="C750" s="22" t="s">
        <v>28</v>
      </c>
      <c r="D750" s="24" t="s">
        <v>153</v>
      </c>
      <c r="E750" s="20" t="s">
        <v>347</v>
      </c>
      <c r="F750" s="1" t="s">
        <v>9</v>
      </c>
      <c r="G750" s="1">
        <v>1</v>
      </c>
      <c r="H750" s="16">
        <v>6919487</v>
      </c>
      <c r="I750" s="4">
        <f t="shared" si="20"/>
        <v>6919487</v>
      </c>
      <c r="J750" s="1" t="s">
        <v>330</v>
      </c>
      <c r="K750" s="56" t="s">
        <v>333</v>
      </c>
    </row>
    <row r="751" spans="2:11" ht="50.25" thickBot="1" x14ac:dyDescent="0.3">
      <c r="B751" s="89">
        <f t="shared" si="21"/>
        <v>20260651</v>
      </c>
      <c r="C751" s="22" t="s">
        <v>28</v>
      </c>
      <c r="D751" s="24" t="s">
        <v>153</v>
      </c>
      <c r="E751" s="20" t="s">
        <v>347</v>
      </c>
      <c r="F751" s="1" t="s">
        <v>9</v>
      </c>
      <c r="G751" s="1"/>
      <c r="H751" s="4"/>
      <c r="I751" s="4">
        <f>I752+I753</f>
        <v>12000000</v>
      </c>
      <c r="J751" s="1" t="s">
        <v>329</v>
      </c>
      <c r="K751" s="56" t="s">
        <v>333</v>
      </c>
    </row>
    <row r="752" spans="2:11" s="38" customFormat="1" ht="33.75" outlineLevel="1" thickBot="1" x14ac:dyDescent="0.3">
      <c r="B752" s="89" t="str">
        <f t="shared" si="21"/>
        <v>20260651/1</v>
      </c>
      <c r="C752" s="37" t="s">
        <v>28</v>
      </c>
      <c r="D752" s="39" t="s">
        <v>153</v>
      </c>
      <c r="E752" s="40" t="s">
        <v>347</v>
      </c>
      <c r="F752" s="34" t="s">
        <v>70</v>
      </c>
      <c r="G752" s="34">
        <v>3</v>
      </c>
      <c r="H752" s="36">
        <v>1500000</v>
      </c>
      <c r="I752" s="41">
        <f t="shared" si="20"/>
        <v>4500000</v>
      </c>
      <c r="J752" s="34"/>
      <c r="K752" s="56" t="s">
        <v>333</v>
      </c>
    </row>
    <row r="753" spans="2:11" s="38" customFormat="1" ht="33.75" outlineLevel="1" thickBot="1" x14ac:dyDescent="0.3">
      <c r="B753" s="89" t="str">
        <f t="shared" ref="B753:B781" si="22">IF(J753&lt;&gt;"",VALUE(LEFT(B752,FIND("/",B752&amp;"/")-1))+1,LEFT(B752,FIND("/",B752&amp;"/")-1)&amp;"/"&amp;IF(ISNUMBER(SEARCH("/",B752)),VALUE(RIGHT(B752,LEN(B752)-FIND("/",B752)))+1,1))</f>
        <v>20260651/2</v>
      </c>
      <c r="C753" s="37" t="s">
        <v>28</v>
      </c>
      <c r="D753" s="39" t="s">
        <v>153</v>
      </c>
      <c r="E753" s="40" t="s">
        <v>347</v>
      </c>
      <c r="F753" s="34" t="s">
        <v>70</v>
      </c>
      <c r="G753" s="34">
        <v>5</v>
      </c>
      <c r="H753" s="36">
        <v>1500000</v>
      </c>
      <c r="I753" s="41">
        <f t="shared" si="20"/>
        <v>7500000</v>
      </c>
      <c r="J753" s="34"/>
      <c r="K753" s="56" t="s">
        <v>333</v>
      </c>
    </row>
    <row r="754" spans="2:11" ht="50.25" thickBot="1" x14ac:dyDescent="0.3">
      <c r="B754" s="89">
        <f t="shared" si="22"/>
        <v>20260652</v>
      </c>
      <c r="C754" s="22" t="s">
        <v>28</v>
      </c>
      <c r="D754" s="24" t="s">
        <v>153</v>
      </c>
      <c r="E754" s="20" t="s">
        <v>347</v>
      </c>
      <c r="F754" s="1" t="s">
        <v>70</v>
      </c>
      <c r="G754" s="1">
        <v>100</v>
      </c>
      <c r="H754" s="16">
        <v>130000</v>
      </c>
      <c r="I754" s="4">
        <f t="shared" si="20"/>
        <v>13000000</v>
      </c>
      <c r="J754" s="1" t="s">
        <v>329</v>
      </c>
      <c r="K754" s="56" t="s">
        <v>333</v>
      </c>
    </row>
    <row r="755" spans="2:11" ht="50.25" thickBot="1" x14ac:dyDescent="0.3">
      <c r="B755" s="89">
        <f t="shared" si="22"/>
        <v>20260653</v>
      </c>
      <c r="C755" s="22" t="s">
        <v>28</v>
      </c>
      <c r="D755" s="24" t="s">
        <v>153</v>
      </c>
      <c r="E755" s="20" t="s">
        <v>347</v>
      </c>
      <c r="F755" s="1" t="s">
        <v>70</v>
      </c>
      <c r="G755" s="1">
        <v>100</v>
      </c>
      <c r="H755" s="16">
        <v>70000</v>
      </c>
      <c r="I755" s="4">
        <f t="shared" si="20"/>
        <v>7000000</v>
      </c>
      <c r="J755" s="1" t="s">
        <v>329</v>
      </c>
      <c r="K755" s="56" t="s">
        <v>332</v>
      </c>
    </row>
    <row r="756" spans="2:11" ht="50.25" thickBot="1" x14ac:dyDescent="0.3">
      <c r="B756" s="89">
        <f t="shared" si="22"/>
        <v>20260654</v>
      </c>
      <c r="C756" s="22" t="s">
        <v>28</v>
      </c>
      <c r="D756" s="24" t="s">
        <v>153</v>
      </c>
      <c r="E756" s="20" t="s">
        <v>347</v>
      </c>
      <c r="F756" s="1" t="s">
        <v>70</v>
      </c>
      <c r="G756" s="1">
        <v>820</v>
      </c>
      <c r="H756" s="16">
        <v>22072</v>
      </c>
      <c r="I756" s="4">
        <f t="shared" si="20"/>
        <v>18099040</v>
      </c>
      <c r="J756" s="1" t="s">
        <v>329</v>
      </c>
      <c r="K756" s="56"/>
    </row>
    <row r="757" spans="2:11" ht="50.25" thickBot="1" x14ac:dyDescent="0.3">
      <c r="B757" s="89">
        <f t="shared" si="22"/>
        <v>20260655</v>
      </c>
      <c r="C757" s="22" t="s">
        <v>28</v>
      </c>
      <c r="D757" s="24" t="s">
        <v>153</v>
      </c>
      <c r="E757" s="20" t="s">
        <v>347</v>
      </c>
      <c r="F757" s="1" t="s">
        <v>9</v>
      </c>
      <c r="G757" s="1">
        <v>1</v>
      </c>
      <c r="H757" s="16">
        <v>7000000</v>
      </c>
      <c r="I757" s="4">
        <f t="shared" si="20"/>
        <v>7000000</v>
      </c>
      <c r="J757" s="1" t="s">
        <v>329</v>
      </c>
      <c r="K757" s="56" t="s">
        <v>335</v>
      </c>
    </row>
    <row r="758" spans="2:11" ht="50.25" thickBot="1" x14ac:dyDescent="0.3">
      <c r="B758" s="89">
        <f t="shared" si="22"/>
        <v>20260656</v>
      </c>
      <c r="C758" s="22" t="s">
        <v>28</v>
      </c>
      <c r="D758" s="24" t="s">
        <v>153</v>
      </c>
      <c r="E758" s="20" t="s">
        <v>347</v>
      </c>
      <c r="F758" s="1" t="s">
        <v>70</v>
      </c>
      <c r="G758" s="1">
        <v>770</v>
      </c>
      <c r="H758" s="16">
        <v>18800</v>
      </c>
      <c r="I758" s="4">
        <f t="shared" si="20"/>
        <v>14476000</v>
      </c>
      <c r="J758" s="1" t="s">
        <v>330</v>
      </c>
      <c r="K758" s="56" t="s">
        <v>335</v>
      </c>
    </row>
    <row r="759" spans="2:11" ht="50.25" thickBot="1" x14ac:dyDescent="0.3">
      <c r="B759" s="89">
        <f t="shared" si="22"/>
        <v>20260657</v>
      </c>
      <c r="C759" s="22" t="s">
        <v>28</v>
      </c>
      <c r="D759" s="24" t="s">
        <v>153</v>
      </c>
      <c r="E759" s="20" t="s">
        <v>208</v>
      </c>
      <c r="F759" s="1" t="s">
        <v>9</v>
      </c>
      <c r="G759" s="1">
        <v>1</v>
      </c>
      <c r="H759" s="16">
        <v>165538</v>
      </c>
      <c r="I759" s="4">
        <f t="shared" si="20"/>
        <v>165538</v>
      </c>
      <c r="J759" s="1" t="s">
        <v>330</v>
      </c>
      <c r="K759" s="56"/>
    </row>
    <row r="760" spans="2:11" ht="50.25" thickBot="1" x14ac:dyDescent="0.3">
      <c r="B760" s="89">
        <f t="shared" si="22"/>
        <v>20260658</v>
      </c>
      <c r="C760" s="22" t="s">
        <v>28</v>
      </c>
      <c r="D760" s="24" t="s">
        <v>153</v>
      </c>
      <c r="E760" s="20" t="s">
        <v>441</v>
      </c>
      <c r="F760" s="1" t="s">
        <v>70</v>
      </c>
      <c r="G760" s="1">
        <v>2</v>
      </c>
      <c r="H760" s="16">
        <v>122971</v>
      </c>
      <c r="I760" s="4">
        <f t="shared" si="20"/>
        <v>245942</v>
      </c>
      <c r="J760" s="1" t="s">
        <v>330</v>
      </c>
      <c r="K760" s="56"/>
    </row>
    <row r="761" spans="2:11" ht="50.25" thickBot="1" x14ac:dyDescent="0.3">
      <c r="B761" s="89">
        <f t="shared" si="22"/>
        <v>20260659</v>
      </c>
      <c r="C761" s="22" t="s">
        <v>28</v>
      </c>
      <c r="D761" s="24" t="s">
        <v>153</v>
      </c>
      <c r="E761" s="20" t="s">
        <v>441</v>
      </c>
      <c r="F761" s="1" t="s">
        <v>70</v>
      </c>
      <c r="G761" s="1">
        <v>12</v>
      </c>
      <c r="H761" s="16">
        <v>197069</v>
      </c>
      <c r="I761" s="4">
        <f t="shared" si="20"/>
        <v>2364828</v>
      </c>
      <c r="J761" s="1" t="s">
        <v>330</v>
      </c>
      <c r="K761" s="56"/>
    </row>
    <row r="762" spans="2:11" ht="50.25" thickBot="1" x14ac:dyDescent="0.3">
      <c r="B762" s="89">
        <f t="shared" si="22"/>
        <v>20260660</v>
      </c>
      <c r="C762" s="22" t="s">
        <v>28</v>
      </c>
      <c r="D762" s="24" t="s">
        <v>153</v>
      </c>
      <c r="E762" s="20" t="s">
        <v>441</v>
      </c>
      <c r="F762" s="1" t="s">
        <v>9</v>
      </c>
      <c r="G762" s="1">
        <v>1</v>
      </c>
      <c r="H762" s="16">
        <v>408721</v>
      </c>
      <c r="I762" s="4">
        <f t="shared" si="20"/>
        <v>408721</v>
      </c>
      <c r="J762" s="1" t="s">
        <v>330</v>
      </c>
      <c r="K762" s="56"/>
    </row>
    <row r="763" spans="2:11" ht="50.25" thickBot="1" x14ac:dyDescent="0.3">
      <c r="B763" s="89">
        <f t="shared" si="22"/>
        <v>20260661</v>
      </c>
      <c r="C763" s="22" t="s">
        <v>28</v>
      </c>
      <c r="D763" s="24" t="s">
        <v>153</v>
      </c>
      <c r="E763" s="20" t="s">
        <v>441</v>
      </c>
      <c r="F763" s="1" t="s">
        <v>9</v>
      </c>
      <c r="G763" s="1">
        <v>1</v>
      </c>
      <c r="H763" s="16">
        <v>704325</v>
      </c>
      <c r="I763" s="4">
        <f t="shared" si="20"/>
        <v>704325</v>
      </c>
      <c r="J763" s="1" t="s">
        <v>330</v>
      </c>
      <c r="K763" s="56"/>
    </row>
    <row r="764" spans="2:11" ht="50.25" thickBot="1" x14ac:dyDescent="0.3">
      <c r="B764" s="89">
        <f t="shared" si="22"/>
        <v>20260662</v>
      </c>
      <c r="C764" s="22" t="s">
        <v>28</v>
      </c>
      <c r="D764" s="24" t="s">
        <v>153</v>
      </c>
      <c r="E764" s="20" t="s">
        <v>208</v>
      </c>
      <c r="F764" s="1" t="s">
        <v>9</v>
      </c>
      <c r="G764" s="1">
        <v>1</v>
      </c>
      <c r="H764" s="16">
        <v>354724</v>
      </c>
      <c r="I764" s="4">
        <f t="shared" si="20"/>
        <v>354724</v>
      </c>
      <c r="J764" s="1" t="s">
        <v>330</v>
      </c>
      <c r="K764" s="56"/>
    </row>
    <row r="765" spans="2:11" ht="66.75" thickBot="1" x14ac:dyDescent="0.3">
      <c r="B765" s="89">
        <f t="shared" si="22"/>
        <v>20260663</v>
      </c>
      <c r="C765" s="22" t="s">
        <v>33</v>
      </c>
      <c r="D765" s="24" t="s">
        <v>153</v>
      </c>
      <c r="E765" s="20" t="s">
        <v>228</v>
      </c>
      <c r="F765" s="1" t="s">
        <v>70</v>
      </c>
      <c r="G765" s="1">
        <v>2</v>
      </c>
      <c r="H765" s="16">
        <v>704325</v>
      </c>
      <c r="I765" s="4">
        <f t="shared" si="20"/>
        <v>1408650</v>
      </c>
      <c r="J765" s="1" t="s">
        <v>330</v>
      </c>
      <c r="K765" s="56"/>
    </row>
    <row r="766" spans="2:11" ht="50.25" thickBot="1" x14ac:dyDescent="0.3">
      <c r="B766" s="89">
        <f t="shared" si="22"/>
        <v>20260664</v>
      </c>
      <c r="C766" s="22" t="s">
        <v>28</v>
      </c>
      <c r="D766" s="24" t="s">
        <v>153</v>
      </c>
      <c r="E766" s="20" t="s">
        <v>208</v>
      </c>
      <c r="F766" s="1" t="s">
        <v>70</v>
      </c>
      <c r="G766" s="1">
        <v>3</v>
      </c>
      <c r="H766" s="16">
        <v>176968</v>
      </c>
      <c r="I766" s="4">
        <f t="shared" si="20"/>
        <v>530904</v>
      </c>
      <c r="J766" s="1" t="s">
        <v>330</v>
      </c>
      <c r="K766" s="56"/>
    </row>
    <row r="767" spans="2:11" ht="50.25" thickBot="1" x14ac:dyDescent="0.3">
      <c r="B767" s="89">
        <f t="shared" si="22"/>
        <v>20260665</v>
      </c>
      <c r="C767" s="22" t="s">
        <v>28</v>
      </c>
      <c r="D767" s="24" t="s">
        <v>153</v>
      </c>
      <c r="E767" s="20" t="s">
        <v>208</v>
      </c>
      <c r="F767" s="1" t="s">
        <v>9</v>
      </c>
      <c r="G767" s="1">
        <v>1</v>
      </c>
      <c r="H767" s="16">
        <v>70945</v>
      </c>
      <c r="I767" s="4">
        <f t="shared" ref="I767:I774" si="23">G767*H767</f>
        <v>70945</v>
      </c>
      <c r="J767" s="1" t="s">
        <v>330</v>
      </c>
      <c r="K767" s="56"/>
    </row>
    <row r="768" spans="2:11" ht="50.25" thickBot="1" x14ac:dyDescent="0.3">
      <c r="B768" s="89">
        <f t="shared" si="22"/>
        <v>20260666</v>
      </c>
      <c r="C768" s="22" t="s">
        <v>28</v>
      </c>
      <c r="D768" s="24" t="s">
        <v>153</v>
      </c>
      <c r="E768" s="20" t="s">
        <v>208</v>
      </c>
      <c r="F768" s="1" t="s">
        <v>70</v>
      </c>
      <c r="G768" s="1">
        <v>90</v>
      </c>
      <c r="H768" s="16">
        <v>610000</v>
      </c>
      <c r="I768" s="4">
        <f t="shared" si="23"/>
        <v>54900000</v>
      </c>
      <c r="J768" s="1" t="s">
        <v>329</v>
      </c>
      <c r="K768" s="56"/>
    </row>
    <row r="769" spans="2:11" ht="50.25" thickBot="1" x14ac:dyDescent="0.3">
      <c r="B769" s="89">
        <f t="shared" si="22"/>
        <v>20260667</v>
      </c>
      <c r="C769" s="22" t="s">
        <v>28</v>
      </c>
      <c r="D769" s="24" t="s">
        <v>153</v>
      </c>
      <c r="E769" s="20" t="s">
        <v>208</v>
      </c>
      <c r="F769" s="1" t="s">
        <v>9</v>
      </c>
      <c r="G769" s="1">
        <v>1</v>
      </c>
      <c r="H769" s="16">
        <v>30000000</v>
      </c>
      <c r="I769" s="4">
        <f t="shared" si="23"/>
        <v>30000000</v>
      </c>
      <c r="J769" s="1" t="s">
        <v>329</v>
      </c>
      <c r="K769" s="56"/>
    </row>
    <row r="770" spans="2:11" ht="50.25" thickBot="1" x14ac:dyDescent="0.3">
      <c r="B770" s="89">
        <f t="shared" si="22"/>
        <v>20260668</v>
      </c>
      <c r="C770" s="22" t="s">
        <v>28</v>
      </c>
      <c r="D770" s="24" t="s">
        <v>153</v>
      </c>
      <c r="E770" s="20" t="s">
        <v>208</v>
      </c>
      <c r="F770" s="1" t="s">
        <v>9</v>
      </c>
      <c r="G770" s="1">
        <v>1</v>
      </c>
      <c r="H770" s="16">
        <v>27196</v>
      </c>
      <c r="I770" s="4">
        <f t="shared" si="23"/>
        <v>27196</v>
      </c>
      <c r="J770" s="1" t="s">
        <v>330</v>
      </c>
      <c r="K770" s="56"/>
    </row>
    <row r="771" spans="2:11" ht="66.75" thickBot="1" x14ac:dyDescent="0.3">
      <c r="B771" s="89">
        <f t="shared" si="22"/>
        <v>20260669</v>
      </c>
      <c r="C771" s="22" t="s">
        <v>33</v>
      </c>
      <c r="D771" s="24" t="s">
        <v>153</v>
      </c>
      <c r="E771" s="22" t="s">
        <v>442</v>
      </c>
      <c r="F771" s="1" t="s">
        <v>9</v>
      </c>
      <c r="G771" s="1">
        <v>1</v>
      </c>
      <c r="H771" s="16">
        <v>4115031</v>
      </c>
      <c r="I771" s="4">
        <f t="shared" si="23"/>
        <v>4115031</v>
      </c>
      <c r="J771" s="1" t="s">
        <v>330</v>
      </c>
      <c r="K771" s="56"/>
    </row>
    <row r="772" spans="2:11" ht="66.75" thickBot="1" x14ac:dyDescent="0.3">
      <c r="B772" s="89">
        <f t="shared" si="22"/>
        <v>20260670</v>
      </c>
      <c r="C772" s="22" t="s">
        <v>33</v>
      </c>
      <c r="D772" s="24" t="s">
        <v>153</v>
      </c>
      <c r="E772" s="20" t="s">
        <v>443</v>
      </c>
      <c r="F772" s="1" t="s">
        <v>9</v>
      </c>
      <c r="G772" s="1">
        <v>1</v>
      </c>
      <c r="H772" s="16">
        <v>3000000</v>
      </c>
      <c r="I772" s="4">
        <f t="shared" si="23"/>
        <v>3000000</v>
      </c>
      <c r="J772" s="1" t="s">
        <v>330</v>
      </c>
      <c r="K772" s="56"/>
    </row>
    <row r="773" spans="2:11" ht="50.25" thickBot="1" x14ac:dyDescent="0.3">
      <c r="B773" s="89">
        <f t="shared" si="22"/>
        <v>20260671</v>
      </c>
      <c r="C773" s="22" t="s">
        <v>28</v>
      </c>
      <c r="D773" s="24" t="s">
        <v>153</v>
      </c>
      <c r="E773" s="20" t="s">
        <v>347</v>
      </c>
      <c r="F773" s="1" t="s">
        <v>70</v>
      </c>
      <c r="G773" s="1">
        <v>2</v>
      </c>
      <c r="H773" s="16">
        <v>9103000</v>
      </c>
      <c r="I773" s="4">
        <f t="shared" si="23"/>
        <v>18206000</v>
      </c>
      <c r="J773" s="1" t="s">
        <v>329</v>
      </c>
      <c r="K773" s="56"/>
    </row>
    <row r="774" spans="2:11" ht="50.25" thickBot="1" x14ac:dyDescent="0.3">
      <c r="B774" s="89">
        <f t="shared" si="22"/>
        <v>20260672</v>
      </c>
      <c r="C774" s="22" t="s">
        <v>28</v>
      </c>
      <c r="D774" s="24" t="s">
        <v>151</v>
      </c>
      <c r="E774" s="20" t="s">
        <v>399</v>
      </c>
      <c r="F774" s="1" t="s">
        <v>11</v>
      </c>
      <c r="G774" s="31">
        <v>2</v>
      </c>
      <c r="H774" s="16">
        <v>5520000</v>
      </c>
      <c r="I774" s="4">
        <f t="shared" si="23"/>
        <v>11040000</v>
      </c>
      <c r="J774" s="1" t="s">
        <v>326</v>
      </c>
      <c r="K774" s="56" t="s">
        <v>333</v>
      </c>
    </row>
    <row r="775" spans="2:11" ht="66.75" thickBot="1" x14ac:dyDescent="0.3">
      <c r="B775" s="89">
        <f t="shared" si="22"/>
        <v>20260673</v>
      </c>
      <c r="C775" s="70" t="s">
        <v>33</v>
      </c>
      <c r="D775" s="54" t="s">
        <v>60</v>
      </c>
      <c r="E775" s="70" t="s">
        <v>60</v>
      </c>
      <c r="F775" s="71" t="s">
        <v>70</v>
      </c>
      <c r="G775" s="71">
        <v>3</v>
      </c>
      <c r="H775" s="59">
        <v>22761471</v>
      </c>
      <c r="I775" s="59">
        <f t="shared" ref="I775:I781" si="24">G775*H775</f>
        <v>68284413</v>
      </c>
      <c r="J775" s="1" t="s">
        <v>329</v>
      </c>
      <c r="K775" s="57"/>
    </row>
    <row r="776" spans="2:11" ht="66.75" thickBot="1" x14ac:dyDescent="0.3">
      <c r="B776" s="89">
        <f t="shared" si="22"/>
        <v>20260674</v>
      </c>
      <c r="C776" s="22" t="s">
        <v>12</v>
      </c>
      <c r="D776" s="24" t="s">
        <v>151</v>
      </c>
      <c r="E776" s="20" t="s">
        <v>444</v>
      </c>
      <c r="F776" s="1" t="s">
        <v>11</v>
      </c>
      <c r="G776" s="31">
        <v>20</v>
      </c>
      <c r="H776" s="16">
        <v>5500</v>
      </c>
      <c r="I776" s="4">
        <f t="shared" si="24"/>
        <v>110000</v>
      </c>
      <c r="J776" s="1" t="s">
        <v>330</v>
      </c>
      <c r="K776" s="56"/>
    </row>
    <row r="777" spans="2:11" ht="66.75" thickBot="1" x14ac:dyDescent="0.3">
      <c r="B777" s="89">
        <f t="shared" si="22"/>
        <v>20260675</v>
      </c>
      <c r="C777" s="22" t="s">
        <v>12</v>
      </c>
      <c r="D777" s="24" t="s">
        <v>151</v>
      </c>
      <c r="E777" s="20" t="s">
        <v>276</v>
      </c>
      <c r="F777" s="1" t="s">
        <v>11</v>
      </c>
      <c r="G777" s="31">
        <v>5</v>
      </c>
      <c r="H777" s="16">
        <v>12000</v>
      </c>
      <c r="I777" s="4">
        <f t="shared" si="24"/>
        <v>60000</v>
      </c>
      <c r="J777" s="1" t="s">
        <v>330</v>
      </c>
      <c r="K777" s="56"/>
    </row>
    <row r="778" spans="2:11" ht="66.75" thickBot="1" x14ac:dyDescent="0.3">
      <c r="B778" s="89">
        <f t="shared" si="22"/>
        <v>20260676</v>
      </c>
      <c r="C778" s="22" t="s">
        <v>12</v>
      </c>
      <c r="D778" s="24" t="s">
        <v>151</v>
      </c>
      <c r="E778" s="20" t="s">
        <v>445</v>
      </c>
      <c r="F778" s="1" t="s">
        <v>11</v>
      </c>
      <c r="G778" s="31">
        <v>20</v>
      </c>
      <c r="H778" s="16">
        <v>30000</v>
      </c>
      <c r="I778" s="4">
        <f t="shared" si="24"/>
        <v>600000</v>
      </c>
      <c r="J778" s="1" t="s">
        <v>330</v>
      </c>
      <c r="K778" s="56"/>
    </row>
    <row r="779" spans="2:11" ht="50.25" thickBot="1" x14ac:dyDescent="0.3">
      <c r="B779" s="89">
        <f t="shared" si="22"/>
        <v>20260677</v>
      </c>
      <c r="C779" s="22" t="s">
        <v>28</v>
      </c>
      <c r="D779" s="24"/>
      <c r="E779" s="20" t="s">
        <v>208</v>
      </c>
      <c r="F779" s="1" t="s">
        <v>9</v>
      </c>
      <c r="G779" s="1">
        <v>1</v>
      </c>
      <c r="H779" s="16">
        <v>24436558</v>
      </c>
      <c r="I779" s="4">
        <f t="shared" si="24"/>
        <v>24436558</v>
      </c>
      <c r="J779" s="47" t="s">
        <v>330</v>
      </c>
      <c r="K779" s="56"/>
    </row>
    <row r="780" spans="2:11" ht="50.25" thickBot="1" x14ac:dyDescent="0.3">
      <c r="B780" s="89">
        <f t="shared" si="22"/>
        <v>20260678</v>
      </c>
      <c r="C780" s="22" t="s">
        <v>28</v>
      </c>
      <c r="D780" s="24"/>
      <c r="E780" s="20" t="s">
        <v>208</v>
      </c>
      <c r="F780" s="1" t="s">
        <v>9</v>
      </c>
      <c r="G780" s="1">
        <v>1</v>
      </c>
      <c r="H780" s="16">
        <f>300*394.14</f>
        <v>118242</v>
      </c>
      <c r="I780" s="74">
        <f t="shared" ref="I780" si="25">G780*H780</f>
        <v>118242</v>
      </c>
      <c r="J780" s="47" t="s">
        <v>330</v>
      </c>
      <c r="K780" s="1"/>
    </row>
    <row r="781" spans="2:11" ht="66.75" thickBot="1" x14ac:dyDescent="0.3">
      <c r="B781" s="89">
        <f t="shared" si="22"/>
        <v>20260679</v>
      </c>
      <c r="C781" s="22" t="s">
        <v>81</v>
      </c>
      <c r="D781" s="24"/>
      <c r="E781" s="20" t="s">
        <v>60</v>
      </c>
      <c r="F781" s="1" t="s">
        <v>9</v>
      </c>
      <c r="G781" s="1">
        <v>1</v>
      </c>
      <c r="H781" s="16">
        <v>58500000</v>
      </c>
      <c r="I781" s="74">
        <f t="shared" si="24"/>
        <v>58500000</v>
      </c>
      <c r="J781" s="47" t="s">
        <v>329</v>
      </c>
      <c r="K781" s="1"/>
    </row>
    <row r="782" spans="2:11" ht="21" thickBot="1" x14ac:dyDescent="0.3">
      <c r="B782" s="96" t="s">
        <v>495</v>
      </c>
      <c r="C782" s="97"/>
      <c r="D782" s="97"/>
      <c r="E782" s="97"/>
      <c r="F782" s="97"/>
      <c r="G782" s="97"/>
      <c r="H782" s="98"/>
      <c r="I782" s="27">
        <f>SUM(I4:I15,I20:I24,I27,I30,I43:I58,I61:I80,I93:I145,I148:I150,I154:I155,I160:I187,I194:I202,I204:I219,I223:I559,I563,I570:I571,I595:I596,I601:I602,I609:I629,I636:I723,I729:I736,I740:I751,I754:I781,I203)</f>
        <v>6427140650.6780987</v>
      </c>
    </row>
  </sheetData>
  <mergeCells count="2">
    <mergeCell ref="B782:H782"/>
    <mergeCell ref="B2:K2"/>
  </mergeCells>
  <phoneticPr fontId="13" type="noConversion"/>
  <dataValidations count="3">
    <dataValidation errorStyle="information" allowBlank="1" showInputMessage="1" showErrorMessage="1" sqref="E609 E744 E263:E272 E252:E261" xr:uid="{35087F1A-20E3-4D7A-93BA-1199C0D01C53}"/>
    <dataValidation allowBlank="1" showInputMessage="1" showErrorMessage="1" errorTitle="Ուշադրություն" error="Խնդրում եմ ամիսը և ամսական վճարը լրացնելու դեպքում, բաց թողնել տարեկան վճարի սյունը։" promptTitle="Ուշադրություն" prompt="Ամիսը և ամսական վճարը լրացնելու դեպքում, բաց թողնել տարեկան վճարի սյունը։" sqref="H506:H509" xr:uid="{23DF7806-1D2F-4578-BEA9-C4CEA099C0A3}"/>
    <dataValidation allowBlank="1" showInputMessage="1" showErrorMessage="1" prompt="Enter Type in this column under this heading" sqref="H220:H222" xr:uid="{85A92CC3-D809-4980-93D0-65B739BA7734}"/>
  </dataValidations>
  <pageMargins left="0.7" right="0.7" top="0.75" bottom="0.75" header="0.3" footer="0.3"/>
  <pageSetup scale="53" fitToHeight="0" orientation="landscape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3000000}">
          <x14:formula1>
            <xm:f>Չջնջել!$I$3:$I$51</xm:f>
          </x14:formula1>
          <xm:sqref>C4:C11 C15:C211 C339:C426 C298:C300 C302:C307 C312:C313 C318:C319 C316 C322 C324:C325 C327 C332:C335 C337 C213:C296 C428:C447 C449:C454 C457:C492 C494:C516 C518:C522 C524:C548 C550:C635 C719:C781</xm:sqref>
        </x14:dataValidation>
        <x14:dataValidation type="list" allowBlank="1" showInputMessage="1" showErrorMessage="1" xr:uid="{637A03C4-A30B-4783-B919-C86CC746D2E7}">
          <x14:formula1>
            <xm:f>Չջնջել!$M$3:$M$6</xm:f>
          </x14:formula1>
          <xm:sqref>D4:D11 D15:D211 D339:D426 D298:D300 D302:D307 D312:D313 D318:D319 D316 D322 D324:D325 D327 D332:D335 D337 D213:D296 D428:D447 D449:D454 D457:D492 D494:D516 D518:D522 D524:D548 D550:D635 D719:D781</xm:sqref>
        </x14:dataValidation>
        <x14:dataValidation type="list" allowBlank="1" showInputMessage="1" showErrorMessage="1" xr:uid="{72417FFA-4710-43E8-9995-581FBD74131F}">
          <x14:formula1>
            <xm:f>Չջնջել!$E$3:$E$26</xm:f>
          </x14:formula1>
          <xm:sqref>F719:F775 F4:F11 F339:F426 F298:F300 F302:F307 F312:F313 F318:F319 F316 F322 F324:F325 F327 F332:F335 F337 F15:F296 F428:F447 F449:F454 F457:F492 F494:F516 F518:F522 F524:F548 F550:F635 F779:F781</xm:sqref>
        </x14:dataValidation>
        <x14:dataValidation type="list" allowBlank="1" showInputMessage="1" showErrorMessage="1" xr:uid="{A97266ED-1F38-4AC5-A110-4346EA7235EB}">
          <x14:formula1>
            <xm:f>Չջնջել!$O$3:$O$6</xm:f>
          </x14:formula1>
          <xm:sqref>K4:K11 K15:K211 K339:K426 K298:K300 K302:K307 K312:K313 K318:K319 K316 K322 K324:K325 K327 K332:K335 K337 K213:K296 K428:K447 K449:K454 K457:K492 K494:K516 K518:K522 K524:K548 K550:K781</xm:sqref>
        </x14:dataValidation>
        <x14:dataValidation type="list" allowBlank="1" showInputMessage="1" showErrorMessage="1" xr:uid="{E9B906F8-B3A9-4F17-8EF5-58010A8B192D}">
          <x14:formula1>
            <xm:f>Չջնջել!$G$3:$G$11</xm:f>
          </x14:formula1>
          <xm:sqref>J4:J11 J15:J211 J339:J426 J298:J300 J302:J307 J312:J313 J318:J319 J316 J322 J324:J325 J327 J332:J335 J337 J213:J296 J428:J447 J449:J454 J457:J492 J494:J516 J518:J522 J524:J548 J550:J781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O72"/>
  <sheetViews>
    <sheetView topLeftCell="B1" zoomScale="70" zoomScaleNormal="70" workbookViewId="0">
      <selection activeCell="O6" sqref="O6"/>
    </sheetView>
  </sheetViews>
  <sheetFormatPr defaultRowHeight="15" x14ac:dyDescent="0.25"/>
  <cols>
    <col min="3" max="3" width="27.7109375" customWidth="1"/>
    <col min="5" max="5" width="24.85546875" customWidth="1"/>
    <col min="7" max="7" width="31.5703125" customWidth="1"/>
    <col min="9" max="9" width="114.7109375" customWidth="1"/>
    <col min="11" max="11" width="54.85546875" customWidth="1"/>
    <col min="13" max="13" width="25.7109375" customWidth="1"/>
    <col min="15" max="15" width="30.5703125" customWidth="1"/>
  </cols>
  <sheetData>
    <row r="2" spans="3:15" ht="33" x14ac:dyDescent="0.25">
      <c r="C2" s="9" t="s">
        <v>2</v>
      </c>
      <c r="D2" s="8"/>
      <c r="E2" s="9" t="s">
        <v>51</v>
      </c>
      <c r="F2" s="8"/>
      <c r="G2" s="10" t="s">
        <v>52</v>
      </c>
      <c r="H2" s="8"/>
      <c r="I2" s="10" t="s">
        <v>1</v>
      </c>
      <c r="K2" s="10" t="s">
        <v>149</v>
      </c>
      <c r="M2" s="10" t="s">
        <v>150</v>
      </c>
      <c r="O2" s="10" t="s">
        <v>154</v>
      </c>
    </row>
    <row r="3" spans="3:15" ht="30" x14ac:dyDescent="0.25">
      <c r="C3" s="11" t="s">
        <v>10</v>
      </c>
      <c r="D3" s="8"/>
      <c r="E3" s="5" t="s">
        <v>9</v>
      </c>
      <c r="F3" s="8"/>
      <c r="G3" s="12" t="s">
        <v>324</v>
      </c>
      <c r="I3" s="13" t="s">
        <v>53</v>
      </c>
      <c r="K3" s="13" t="s">
        <v>87</v>
      </c>
      <c r="M3" s="13" t="s">
        <v>151</v>
      </c>
      <c r="O3" s="13" t="s">
        <v>332</v>
      </c>
    </row>
    <row r="4" spans="3:15" ht="17.25" x14ac:dyDescent="0.25">
      <c r="C4" s="11" t="s">
        <v>8</v>
      </c>
      <c r="D4" s="8"/>
      <c r="E4" s="5" t="s">
        <v>11</v>
      </c>
      <c r="F4" s="8"/>
      <c r="G4" s="12" t="s">
        <v>325</v>
      </c>
      <c r="I4" s="13" t="s">
        <v>15</v>
      </c>
      <c r="K4" s="13" t="s">
        <v>88</v>
      </c>
      <c r="M4" s="13" t="s">
        <v>152</v>
      </c>
      <c r="O4" s="13" t="s">
        <v>333</v>
      </c>
    </row>
    <row r="5" spans="3:15" ht="17.25" x14ac:dyDescent="0.25">
      <c r="C5" s="11" t="s">
        <v>19</v>
      </c>
      <c r="D5" s="8"/>
      <c r="E5" s="5" t="s">
        <v>55</v>
      </c>
      <c r="F5" s="8"/>
      <c r="G5" s="12" t="s">
        <v>326</v>
      </c>
      <c r="I5" s="13" t="s">
        <v>54</v>
      </c>
      <c r="K5" s="13" t="s">
        <v>89</v>
      </c>
      <c r="M5" s="13" t="s">
        <v>153</v>
      </c>
      <c r="O5" s="13" t="s">
        <v>334</v>
      </c>
    </row>
    <row r="6" spans="3:15" ht="30" x14ac:dyDescent="0.25">
      <c r="C6" s="8"/>
      <c r="D6" s="8"/>
      <c r="E6" s="5" t="s">
        <v>17</v>
      </c>
      <c r="F6" s="8"/>
      <c r="G6" s="12" t="s">
        <v>327</v>
      </c>
      <c r="I6" s="13" t="s">
        <v>56</v>
      </c>
      <c r="K6" s="13" t="s">
        <v>90</v>
      </c>
      <c r="M6" s="13" t="s">
        <v>60</v>
      </c>
      <c r="O6" s="13" t="s">
        <v>335</v>
      </c>
    </row>
    <row r="7" spans="3:15" x14ac:dyDescent="0.25">
      <c r="C7" s="8"/>
      <c r="D7" s="8"/>
      <c r="E7" s="5" t="s">
        <v>57</v>
      </c>
      <c r="F7" s="8"/>
      <c r="G7" s="12" t="s">
        <v>328</v>
      </c>
      <c r="I7" s="13" t="s">
        <v>16</v>
      </c>
      <c r="K7" s="13" t="s">
        <v>91</v>
      </c>
    </row>
    <row r="8" spans="3:15" ht="30" x14ac:dyDescent="0.25">
      <c r="C8" s="8"/>
      <c r="D8" s="8"/>
      <c r="E8" s="5" t="s">
        <v>21</v>
      </c>
      <c r="F8" s="8"/>
      <c r="G8" s="21" t="s">
        <v>329</v>
      </c>
      <c r="I8" s="13" t="s">
        <v>18</v>
      </c>
      <c r="K8" s="13" t="s">
        <v>92</v>
      </c>
    </row>
    <row r="9" spans="3:15" x14ac:dyDescent="0.25">
      <c r="C9" s="8"/>
      <c r="D9" s="8"/>
      <c r="E9" s="5" t="s">
        <v>27</v>
      </c>
      <c r="F9" s="8"/>
      <c r="G9" s="12" t="s">
        <v>330</v>
      </c>
      <c r="I9" s="13" t="s">
        <v>14</v>
      </c>
      <c r="K9" s="13" t="s">
        <v>93</v>
      </c>
    </row>
    <row r="10" spans="3:15" x14ac:dyDescent="0.25">
      <c r="C10" s="8"/>
      <c r="D10" s="8"/>
      <c r="E10" s="5" t="s">
        <v>58</v>
      </c>
      <c r="F10" s="8"/>
      <c r="G10" s="12" t="s">
        <v>330</v>
      </c>
      <c r="I10" s="13" t="s">
        <v>13</v>
      </c>
      <c r="K10" s="13" t="s">
        <v>94</v>
      </c>
    </row>
    <row r="11" spans="3:15" x14ac:dyDescent="0.25">
      <c r="C11" s="8"/>
      <c r="D11" s="8"/>
      <c r="E11" s="5" t="s">
        <v>59</v>
      </c>
      <c r="F11" s="8"/>
      <c r="G11" s="12" t="s">
        <v>331</v>
      </c>
      <c r="I11" s="13" t="s">
        <v>20</v>
      </c>
      <c r="K11" s="13" t="s">
        <v>95</v>
      </c>
    </row>
    <row r="12" spans="3:15" ht="30" x14ac:dyDescent="0.25">
      <c r="C12" s="8"/>
      <c r="D12" s="8"/>
      <c r="E12" s="5" t="s">
        <v>62</v>
      </c>
      <c r="F12" s="8"/>
      <c r="I12" s="13" t="s">
        <v>61</v>
      </c>
      <c r="K12" s="13" t="s">
        <v>96</v>
      </c>
    </row>
    <row r="13" spans="3:15" ht="30" x14ac:dyDescent="0.25">
      <c r="C13" s="8"/>
      <c r="D13" s="8"/>
      <c r="E13" s="5" t="s">
        <v>63</v>
      </c>
      <c r="F13" s="8"/>
      <c r="G13" s="8"/>
      <c r="I13" s="13" t="s">
        <v>12</v>
      </c>
      <c r="K13" s="13" t="s">
        <v>97</v>
      </c>
    </row>
    <row r="14" spans="3:15" x14ac:dyDescent="0.25">
      <c r="C14" s="8"/>
      <c r="D14" s="8"/>
      <c r="E14" s="6" t="s">
        <v>64</v>
      </c>
      <c r="F14" s="8"/>
      <c r="G14" s="8"/>
      <c r="I14" s="13" t="s">
        <v>26</v>
      </c>
      <c r="K14" s="13" t="s">
        <v>98</v>
      </c>
    </row>
    <row r="15" spans="3:15" x14ac:dyDescent="0.25">
      <c r="C15" s="8"/>
      <c r="D15" s="8"/>
      <c r="E15" s="6" t="s">
        <v>65</v>
      </c>
      <c r="F15" s="8"/>
      <c r="G15" s="8"/>
      <c r="I15" s="13" t="s">
        <v>22</v>
      </c>
      <c r="K15" s="13" t="s">
        <v>99</v>
      </c>
    </row>
    <row r="16" spans="3:15" x14ac:dyDescent="0.25">
      <c r="C16" s="8"/>
      <c r="D16" s="8"/>
      <c r="E16" s="5" t="s">
        <v>66</v>
      </c>
      <c r="F16" s="8"/>
      <c r="G16" s="8"/>
      <c r="I16" s="13" t="s">
        <v>29</v>
      </c>
      <c r="K16" s="13" t="s">
        <v>100</v>
      </c>
    </row>
    <row r="17" spans="3:11" x14ac:dyDescent="0.25">
      <c r="C17" s="8"/>
      <c r="D17" s="8"/>
      <c r="E17" s="7" t="s">
        <v>67</v>
      </c>
      <c r="F17" s="8"/>
      <c r="G17" s="8"/>
      <c r="I17" s="13" t="s">
        <v>30</v>
      </c>
      <c r="K17" s="13" t="s">
        <v>101</v>
      </c>
    </row>
    <row r="18" spans="3:11" x14ac:dyDescent="0.25">
      <c r="C18" s="8"/>
      <c r="D18" s="8"/>
      <c r="E18" s="7" t="s">
        <v>68</v>
      </c>
      <c r="F18" s="8"/>
      <c r="G18" s="8"/>
      <c r="I18" s="13" t="s">
        <v>23</v>
      </c>
      <c r="K18" s="23" t="s">
        <v>173</v>
      </c>
    </row>
    <row r="19" spans="3:11" ht="30" x14ac:dyDescent="0.25">
      <c r="C19" s="8"/>
      <c r="D19" s="8"/>
      <c r="E19" s="7" t="s">
        <v>69</v>
      </c>
      <c r="F19" s="8"/>
      <c r="G19" s="8"/>
      <c r="I19" s="13" t="s">
        <v>31</v>
      </c>
      <c r="K19" s="13" t="s">
        <v>174</v>
      </c>
    </row>
    <row r="20" spans="3:11" x14ac:dyDescent="0.25">
      <c r="C20" s="8"/>
      <c r="D20" s="8"/>
      <c r="E20" s="7" t="s">
        <v>24</v>
      </c>
      <c r="F20" s="8"/>
      <c r="G20" s="8"/>
      <c r="I20" s="13" t="s">
        <v>32</v>
      </c>
      <c r="K20" s="13" t="s">
        <v>175</v>
      </c>
    </row>
    <row r="21" spans="3:11" ht="30" x14ac:dyDescent="0.25">
      <c r="C21" s="8"/>
      <c r="D21" s="8"/>
      <c r="E21" s="7" t="s">
        <v>70</v>
      </c>
      <c r="F21" s="8"/>
      <c r="G21" s="8"/>
      <c r="I21" s="13" t="s">
        <v>25</v>
      </c>
      <c r="K21" s="13" t="s">
        <v>176</v>
      </c>
    </row>
    <row r="22" spans="3:11" ht="30" x14ac:dyDescent="0.25">
      <c r="C22" s="8"/>
      <c r="D22" s="8"/>
      <c r="E22" s="7" t="s">
        <v>72</v>
      </c>
      <c r="F22" s="8"/>
      <c r="G22" s="8"/>
      <c r="I22" s="13" t="s">
        <v>71</v>
      </c>
      <c r="K22" s="13" t="s">
        <v>177</v>
      </c>
    </row>
    <row r="23" spans="3:11" ht="30" x14ac:dyDescent="0.25">
      <c r="C23" s="8"/>
      <c r="D23" s="8"/>
      <c r="E23" s="7" t="s">
        <v>73</v>
      </c>
      <c r="F23" s="8"/>
      <c r="G23" s="8"/>
      <c r="I23" s="13" t="s">
        <v>34</v>
      </c>
      <c r="K23" s="13" t="s">
        <v>102</v>
      </c>
    </row>
    <row r="24" spans="3:11" ht="30" x14ac:dyDescent="0.25">
      <c r="C24" s="8"/>
      <c r="D24" s="8"/>
      <c r="E24" s="7" t="s">
        <v>75</v>
      </c>
      <c r="F24" s="8"/>
      <c r="G24" s="8"/>
      <c r="I24" s="13" t="s">
        <v>74</v>
      </c>
      <c r="K24" s="13" t="s">
        <v>103</v>
      </c>
    </row>
    <row r="25" spans="3:11" ht="30" x14ac:dyDescent="0.25">
      <c r="E25" s="7" t="s">
        <v>65</v>
      </c>
      <c r="I25" s="13" t="s">
        <v>35</v>
      </c>
      <c r="K25" s="13" t="s">
        <v>104</v>
      </c>
    </row>
    <row r="26" spans="3:11" ht="30" x14ac:dyDescent="0.25">
      <c r="E26" s="7" t="s">
        <v>215</v>
      </c>
      <c r="I26" s="13" t="s">
        <v>36</v>
      </c>
      <c r="K26" s="13" t="s">
        <v>155</v>
      </c>
    </row>
    <row r="27" spans="3:11" x14ac:dyDescent="0.25">
      <c r="I27" s="13" t="s">
        <v>28</v>
      </c>
      <c r="K27" s="13" t="s">
        <v>105</v>
      </c>
    </row>
    <row r="28" spans="3:11" ht="30" x14ac:dyDescent="0.25">
      <c r="I28" s="13" t="s">
        <v>37</v>
      </c>
      <c r="K28" s="13" t="s">
        <v>106</v>
      </c>
    </row>
    <row r="29" spans="3:11" x14ac:dyDescent="0.25">
      <c r="I29" s="13" t="s">
        <v>76</v>
      </c>
      <c r="K29" s="13" t="s">
        <v>107</v>
      </c>
    </row>
    <row r="30" spans="3:11" x14ac:dyDescent="0.25">
      <c r="I30" s="13" t="s">
        <v>77</v>
      </c>
      <c r="K30" s="13" t="s">
        <v>108</v>
      </c>
    </row>
    <row r="31" spans="3:11" x14ac:dyDescent="0.25">
      <c r="I31" s="13" t="s">
        <v>38</v>
      </c>
      <c r="K31" s="23" t="s">
        <v>156</v>
      </c>
    </row>
    <row r="32" spans="3:11" x14ac:dyDescent="0.25">
      <c r="I32" s="13" t="s">
        <v>39</v>
      </c>
      <c r="K32" s="13" t="s">
        <v>109</v>
      </c>
    </row>
    <row r="33" spans="9:11" x14ac:dyDescent="0.25">
      <c r="I33" s="13" t="s">
        <v>78</v>
      </c>
      <c r="K33" s="13" t="s">
        <v>110</v>
      </c>
    </row>
    <row r="34" spans="9:11" ht="30" x14ac:dyDescent="0.25">
      <c r="I34" s="13" t="s">
        <v>40</v>
      </c>
      <c r="K34" s="13" t="s">
        <v>111</v>
      </c>
    </row>
    <row r="35" spans="9:11" x14ac:dyDescent="0.25">
      <c r="I35" s="13" t="s">
        <v>41</v>
      </c>
      <c r="K35" s="13" t="s">
        <v>112</v>
      </c>
    </row>
    <row r="36" spans="9:11" ht="30" x14ac:dyDescent="0.25">
      <c r="I36" s="13" t="s">
        <v>42</v>
      </c>
      <c r="K36" s="13" t="s">
        <v>113</v>
      </c>
    </row>
    <row r="37" spans="9:11" ht="30" x14ac:dyDescent="0.25">
      <c r="I37" s="13" t="s">
        <v>79</v>
      </c>
      <c r="K37" s="13" t="s">
        <v>114</v>
      </c>
    </row>
    <row r="38" spans="9:11" ht="30" x14ac:dyDescent="0.25">
      <c r="I38" s="13" t="s">
        <v>43</v>
      </c>
      <c r="K38" s="13" t="s">
        <v>115</v>
      </c>
    </row>
    <row r="39" spans="9:11" ht="30" x14ac:dyDescent="0.25">
      <c r="I39" s="13" t="s">
        <v>33</v>
      </c>
      <c r="K39" s="13" t="s">
        <v>116</v>
      </c>
    </row>
    <row r="40" spans="9:11" ht="30" x14ac:dyDescent="0.25">
      <c r="I40" s="13" t="s">
        <v>44</v>
      </c>
      <c r="K40" s="13" t="s">
        <v>117</v>
      </c>
    </row>
    <row r="41" spans="9:11" ht="30" x14ac:dyDescent="0.25">
      <c r="I41" s="13" t="s">
        <v>45</v>
      </c>
      <c r="K41" s="13" t="s">
        <v>118</v>
      </c>
    </row>
    <row r="42" spans="9:11" ht="45" x14ac:dyDescent="0.25">
      <c r="I42" s="13" t="s">
        <v>80</v>
      </c>
      <c r="K42" s="13" t="s">
        <v>119</v>
      </c>
    </row>
    <row r="43" spans="9:11" ht="30" x14ac:dyDescent="0.25">
      <c r="I43" s="13" t="s">
        <v>81</v>
      </c>
      <c r="K43" s="13" t="s">
        <v>120</v>
      </c>
    </row>
    <row r="44" spans="9:11" ht="30" x14ac:dyDescent="0.25">
      <c r="I44" s="13" t="s">
        <v>46</v>
      </c>
      <c r="K44" s="13" t="s">
        <v>121</v>
      </c>
    </row>
    <row r="45" spans="9:11" ht="30" x14ac:dyDescent="0.25">
      <c r="I45" s="13" t="s">
        <v>47</v>
      </c>
      <c r="K45" s="13" t="s">
        <v>122</v>
      </c>
    </row>
    <row r="46" spans="9:11" x14ac:dyDescent="0.25">
      <c r="I46" s="13" t="s">
        <v>82</v>
      </c>
      <c r="K46" s="13" t="s">
        <v>123</v>
      </c>
    </row>
    <row r="47" spans="9:11" x14ac:dyDescent="0.25">
      <c r="I47" s="13" t="s">
        <v>83</v>
      </c>
      <c r="K47" s="13" t="s">
        <v>124</v>
      </c>
    </row>
    <row r="48" spans="9:11" ht="30" x14ac:dyDescent="0.25">
      <c r="I48" s="13" t="s">
        <v>48</v>
      </c>
      <c r="K48" s="13" t="s">
        <v>125</v>
      </c>
    </row>
    <row r="49" spans="9:11" ht="30" x14ac:dyDescent="0.25">
      <c r="I49" s="13" t="s">
        <v>49</v>
      </c>
      <c r="K49" s="13" t="s">
        <v>126</v>
      </c>
    </row>
    <row r="50" spans="9:11" x14ac:dyDescent="0.25">
      <c r="I50" s="13" t="s">
        <v>50</v>
      </c>
      <c r="K50" s="13" t="s">
        <v>127</v>
      </c>
    </row>
    <row r="51" spans="9:11" x14ac:dyDescent="0.25">
      <c r="I51" s="13" t="s">
        <v>84</v>
      </c>
      <c r="K51" s="13" t="s">
        <v>128</v>
      </c>
    </row>
    <row r="52" spans="9:11" ht="30" x14ac:dyDescent="0.25">
      <c r="K52" s="13" t="s">
        <v>129</v>
      </c>
    </row>
    <row r="53" spans="9:11" ht="30" x14ac:dyDescent="0.25">
      <c r="K53" s="13" t="s">
        <v>130</v>
      </c>
    </row>
    <row r="54" spans="9:11" ht="30" x14ac:dyDescent="0.25">
      <c r="K54" s="13" t="s">
        <v>131</v>
      </c>
    </row>
    <row r="55" spans="9:11" x14ac:dyDescent="0.25">
      <c r="K55" s="13" t="s">
        <v>132</v>
      </c>
    </row>
    <row r="56" spans="9:11" x14ac:dyDescent="0.25">
      <c r="K56" s="13" t="s">
        <v>133</v>
      </c>
    </row>
    <row r="57" spans="9:11" x14ac:dyDescent="0.25">
      <c r="K57" s="13" t="s">
        <v>134</v>
      </c>
    </row>
    <row r="58" spans="9:11" x14ac:dyDescent="0.25">
      <c r="K58" s="13" t="s">
        <v>135</v>
      </c>
    </row>
    <row r="59" spans="9:11" x14ac:dyDescent="0.25">
      <c r="K59" s="13" t="s">
        <v>136</v>
      </c>
    </row>
    <row r="60" spans="9:11" ht="30" x14ac:dyDescent="0.25">
      <c r="K60" s="13" t="s">
        <v>137</v>
      </c>
    </row>
    <row r="61" spans="9:11" x14ac:dyDescent="0.25">
      <c r="K61" s="13" t="s">
        <v>138</v>
      </c>
    </row>
    <row r="62" spans="9:11" x14ac:dyDescent="0.25">
      <c r="K62" s="23" t="s">
        <v>157</v>
      </c>
    </row>
    <row r="63" spans="9:11" x14ac:dyDescent="0.25">
      <c r="K63" s="13" t="s">
        <v>139</v>
      </c>
    </row>
    <row r="64" spans="9:11" x14ac:dyDescent="0.25">
      <c r="K64" s="13" t="s">
        <v>140</v>
      </c>
    </row>
    <row r="65" spans="11:11" x14ac:dyDescent="0.25">
      <c r="K65" s="13" t="s">
        <v>141</v>
      </c>
    </row>
    <row r="66" spans="11:11" ht="30" x14ac:dyDescent="0.25">
      <c r="K66" s="13" t="s">
        <v>142</v>
      </c>
    </row>
    <row r="67" spans="11:11" x14ac:dyDescent="0.25">
      <c r="K67" s="13" t="s">
        <v>143</v>
      </c>
    </row>
    <row r="68" spans="11:11" ht="30" x14ac:dyDescent="0.25">
      <c r="K68" s="13" t="s">
        <v>144</v>
      </c>
    </row>
    <row r="69" spans="11:11" x14ac:dyDescent="0.25">
      <c r="K69" s="13" t="s">
        <v>145</v>
      </c>
    </row>
    <row r="70" spans="11:11" x14ac:dyDescent="0.25">
      <c r="K70" s="13" t="s">
        <v>146</v>
      </c>
    </row>
    <row r="71" spans="11:11" x14ac:dyDescent="0.25">
      <c r="K71" s="13" t="s">
        <v>147</v>
      </c>
    </row>
    <row r="72" spans="11:11" ht="30" x14ac:dyDescent="0.25">
      <c r="K72" s="13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Գնումների պլան</vt:lpstr>
      <vt:lpstr>Չջնջել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Մերի Անժուր</dc:creator>
  <cp:lastModifiedBy>Մարգարիտա Խաչատրյան</cp:lastModifiedBy>
  <cp:lastPrinted>2026-03-19T11:02:48Z</cp:lastPrinted>
  <dcterms:created xsi:type="dcterms:W3CDTF">2015-06-05T18:17:20Z</dcterms:created>
  <dcterms:modified xsi:type="dcterms:W3CDTF">2026-03-19T12:10:38Z</dcterms:modified>
</cp:coreProperties>
</file>