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0.xml" ContentType="application/vnd.openxmlformats-officedocument.drawingml.chartshapes+xml"/>
  <Override PartName="/xl/drawings/drawing18.xml" ContentType="application/vnd.openxmlformats-officedocument.drawingml.chartshapes+xml"/>
  <Override PartName="/xl/drawings/drawing22.xml" ContentType="application/vnd.openxmlformats-officedocument.drawingml.chartshapes+xml"/>
  <Override PartName="/xl/drawings/drawing42.xml" ContentType="application/vnd.openxmlformats-officedocument.drawingml.chartshapes+xml"/>
  <Override PartName="/xl/drawings/drawing16.xml" ContentType="application/vnd.openxmlformats-officedocument.drawingml.chartshapes+xml"/>
  <Override PartName="/xl/drawings/drawing39.xml" ContentType="application/vnd.openxmlformats-officedocument.drawingml.chartshapes+xml"/>
  <Override PartName="/xl/workbook.xml" ContentType="application/vnd.openxmlformats-officedocument.spreadsheetml.sheet.main+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4.xml" ContentType="application/vnd.ms-office.chartcolorstyle+xml"/>
  <Override PartName="/xl/charts/chart32.xml" ContentType="application/vnd.openxmlformats-officedocument.drawingml.chart+xml"/>
  <Override PartName="/xl/drawings/drawing38.xml" ContentType="application/vnd.openxmlformats-officedocument.drawing+xml"/>
  <Override PartName="/xl/charts/chart33.xml" ContentType="application/vnd.openxmlformats-officedocument.drawingml.chart+xml"/>
  <Override PartName="/xl/theme/themeOverride6.xml" ContentType="application/vnd.openxmlformats-officedocument.themeOverride+xml"/>
  <Override PartName="/xl/worksheets/sheet5.xml" ContentType="application/vnd.openxmlformats-officedocument.spreadsheetml.worksheet+xml"/>
  <Override PartName="/xl/drawings/drawing40.xml" ContentType="application/vnd.openxmlformats-officedocument.drawing+xml"/>
  <Override PartName="/xl/charts/chart34.xml" ContentType="application/vnd.openxmlformats-officedocument.drawingml.chart+xml"/>
  <Override PartName="/xl/drawings/drawing37.xml" ContentType="application/vnd.openxmlformats-officedocument.drawing+xml"/>
  <Override PartName="/xl/charts/colors10.xml" ContentType="application/vnd.ms-office.chartcolorstyle+xml"/>
  <Override PartName="/xl/charts/style10.xml" ContentType="application/vnd.ms-office.chartstyle+xml"/>
  <Override PartName="/xl/theme/themeOverride4.xml" ContentType="application/vnd.openxmlformats-officedocument.themeOverride+xml"/>
  <Override PartName="/xl/drawings/drawing35.xml" ContentType="application/vnd.openxmlformats-officedocument.drawing+xml"/>
  <Override PartName="/xl/charts/chart30.xml" ContentType="application/vnd.openxmlformats-officedocument.drawingml.chart+xml"/>
  <Override PartName="/xl/theme/themeOverride5.xml" ContentType="application/vnd.openxmlformats-officedocument.themeOverride+xml"/>
  <Override PartName="/xl/drawings/drawing36.xml" ContentType="application/vnd.openxmlformats-officedocument.drawing+xml"/>
  <Override PartName="/xl/worksheets/sheet1.xml" ContentType="application/vnd.openxmlformats-officedocument.spreadsheetml.worksheet+xml"/>
  <Override PartName="/xl/charts/style11.xml" ContentType="application/vnd.ms-office.chartstyle+xml"/>
  <Override PartName="/xl/charts/colors11.xml" ContentType="application/vnd.ms-office.chartcolorstyle+xml"/>
  <Override PartName="/xl/drawings/drawing41.xml" ContentType="application/vnd.openxmlformats-officedocument.drawing+xml"/>
  <Override PartName="/xl/drawings/drawing45.xml" ContentType="application/vnd.openxmlformats-officedocument.drawing+xml"/>
  <Override PartName="/xl/charts/chart3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6.xml" ContentType="application/vnd.openxmlformats-officedocument.drawing+xml"/>
  <Override PartName="/xl/charts/chart39.xml" ContentType="application/vnd.openxmlformats-officedocument.drawingml.chart+xml"/>
  <Override PartName="/xl/charts/style14.xml" ContentType="application/vnd.ms-office.chartstyle+xml"/>
  <Override PartName="/xl/charts/chart37.xml" ContentType="application/vnd.openxmlformats-officedocument.drawingml.chart+xml"/>
  <Override PartName="/xl/drawings/drawing44.xml" ContentType="application/vnd.openxmlformats-officedocument.drawing+xml"/>
  <Override PartName="/xl/charts/colors12.xml" ContentType="application/vnd.ms-office.chartcolorstyle+xml"/>
  <Override PartName="/xl/charts/chart35.xml" ContentType="application/vnd.openxmlformats-officedocument.drawingml.chart+xml"/>
  <Override PartName="/xl/theme/themeOverride7.xml" ContentType="application/vnd.openxmlformats-officedocument.themeOverride+xml"/>
  <Override PartName="/xl/worksheets/sheet4.xml" ContentType="application/vnd.openxmlformats-officedocument.spreadsheetml.worksheet+xml"/>
  <Override PartName="/xl/drawings/drawing43.xml" ContentType="application/vnd.openxmlformats-officedocument.drawing+xml"/>
  <Override PartName="/xl/charts/chart36.xml" ContentType="application/vnd.openxmlformats-officedocument.drawingml.chart+xml"/>
  <Override PartName="/xl/charts/style12.xml" ContentType="application/vnd.ms-office.chartstyle+xml"/>
  <Override PartName="/xl/charts/chart29.xml" ContentType="application/vnd.openxmlformats-officedocument.drawingml.chart+xml"/>
  <Override PartName="/xl/charts/chart31.xml" ContentType="application/vnd.openxmlformats-officedocument.drawingml.chart+xml"/>
  <Override PartName="/xl/worksheets/sheet12.xml" ContentType="application/vnd.openxmlformats-officedocument.spreadsheetml.workshee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2.xml" ContentType="application/vnd.openxmlformats-officedocument.drawingml.chart+xml"/>
  <Override PartName="/xl/drawings/drawing34.xml" ContentType="application/vnd.openxmlformats-officedocument.drawing+xml"/>
  <Override PartName="/xl/drawings/drawing14.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3.xml" ContentType="application/vnd.openxmlformats-officedocument.drawing+xml"/>
  <Override PartName="/xl/charts/colors1.xml" ContentType="application/vnd.ms-office.chartcolorstyle+xml"/>
  <Override PartName="/xl/charts/style1.xml" ContentType="application/vnd.ms-office.chartstyle+xml"/>
  <Override PartName="/xl/drawings/drawing10.xml" ContentType="application/vnd.openxmlformats-officedocument.drawing+xml"/>
  <Override PartName="/xl/charts/chart10.xml" ContentType="application/vnd.openxmlformats-officedocument.drawingml.chart+xml"/>
  <Override PartName="/xl/theme/themeOverride2.xml" ContentType="application/vnd.openxmlformats-officedocument.themeOverride+xml"/>
  <Override PartName="/xl/worksheets/sheet10.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harts/chart14.xml" ContentType="application/vnd.openxmlformats-officedocument.drawingml.chart+xml"/>
  <Override PartName="/xl/theme/themeOverride3.xml" ContentType="application/vnd.openxmlformats-officedocument.themeOverride+xml"/>
  <Override PartName="/xl/drawings/drawing17.xml" ContentType="application/vnd.openxmlformats-officedocument.drawing+xml"/>
  <Override PartName="/xl/drawings/drawing28.xml" ContentType="application/vnd.openxmlformats-officedocument.drawing+xml"/>
  <Override PartName="/xl/charts/chart2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9.xml" ContentType="application/vnd.openxmlformats-officedocument.drawing+xml"/>
  <Override PartName="/xl/charts/colors5.xml" ContentType="application/vnd.ms-office.chartcolorstyle+xml"/>
  <Override PartName="/xl/charts/style5.xml" ContentType="application/vnd.ms-office.chartstyle+xml"/>
  <Override PartName="/xl/charts/chart22.xml" ContentType="application/vnd.openxmlformats-officedocument.drawingml.chart+xml"/>
  <Override PartName="/xl/drawings/drawing26.xml" ContentType="application/vnd.openxmlformats-officedocument.drawing+xml"/>
  <Override PartName="/xl/worksheets/sheet9.xml" ContentType="application/vnd.openxmlformats-officedocument.spreadsheetml.worksheet+xml"/>
  <Override PartName="/xl/charts/style4.xml" ContentType="application/vnd.ms-office.chartstyle+xml"/>
  <Override PartName="/xl/charts/colors4.xml" ContentType="application/vnd.ms-office.chartcolorstyle+xml"/>
  <Override PartName="/xl/drawings/drawing27.xml" ContentType="application/vnd.openxmlformats-officedocument.drawing+xml"/>
  <Override PartName="/xl/charts/chart24.xml" ContentType="application/vnd.openxmlformats-officedocument.drawingml.chart+xml"/>
  <Override PartName="/xl/drawings/drawing30.xml" ContentType="application/vnd.openxmlformats-officedocument.drawing+xml"/>
  <Override PartName="/xl/charts/chart25.xml" ContentType="application/vnd.openxmlformats-officedocument.drawingml.chart+xml"/>
  <Override PartName="/xl/charts/colors8.xml" ContentType="application/vnd.ms-office.chartcolorstyle+xml"/>
  <Override PartName="/xl/drawings/drawing33.xml" ContentType="application/vnd.openxmlformats-officedocument.drawing+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charts/style8.xml" ContentType="application/vnd.ms-office.chartstyle+xml"/>
  <Override PartName="/xl/charts/chart27.xml" ContentType="application/vnd.openxmlformats-officedocument.drawingml.chart+xml"/>
  <Override PartName="/xl/drawings/drawing32.xml" ContentType="application/vnd.openxmlformats-officedocument.drawing+xml"/>
  <Override PartName="/xl/charts/style7.xml" ContentType="application/vnd.ms-office.chartstyle+xml"/>
  <Override PartName="/xl/charts/colors7.xml" ContentType="application/vnd.ms-office.chartcolorstyle+xml"/>
  <Override PartName="/xl/drawings/drawing31.xml" ContentType="application/vnd.openxmlformats-officedocument.drawing+xml"/>
  <Override PartName="/xl/charts/chart26.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19.xml" ContentType="application/vnd.openxmlformats-officedocument.drawingml.chart+xml"/>
  <Override PartName="/xl/drawings/drawing21.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worksheets/sheet6.xml" ContentType="application/vnd.openxmlformats-officedocument.spreadsheetml.worksheet+xml"/>
  <Override PartName="/xl/drawings/drawing23.xml" ContentType="application/vnd.openxmlformats-officedocument.drawing+xml"/>
  <Override PartName="/xl/charts/colors3.xml" ContentType="application/vnd.ms-office.chartcolorstyle+xml"/>
  <Override PartName="/xl/charts/style3.xml" ContentType="application/vnd.ms-office.chartstyle+xml"/>
  <Override PartName="/xl/charts/chart18.xml" ContentType="application/vnd.openxmlformats-officedocument.drawingml.chart+xml"/>
  <Override PartName="/xl/worksheets/sheet7.xml" ContentType="application/vnd.openxmlformats-officedocument.spreadsheetml.worksheet+xml"/>
  <Override PartName="/xl/charts/chart17.xml" ContentType="application/vnd.openxmlformats-officedocument.drawingml.chart+xml"/>
  <Override PartName="/xl/charts/chart15.xml" ContentType="application/vnd.openxmlformats-officedocument.drawingml.chart+xml"/>
  <Override PartName="/xl/drawings/drawing19.xml" ContentType="application/vnd.openxmlformats-officedocument.drawing+xml"/>
  <Override PartName="/xl/worksheets/sheet8.xml" ContentType="application/vnd.openxmlformats-officedocument.spreadsheetml.worksheet+xml"/>
  <Override PartName="/xl/charts/chart16.xml" ContentType="application/vnd.openxmlformats-officedocument.drawingml.chart+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tables/table7.xml" ContentType="application/vnd.openxmlformats-officedocument.spreadsheetml.table+xml"/>
  <Override PartName="/docProps/app.xml" ContentType="application/vnd.openxmlformats-officedocument.extended-properties+xml"/>
  <Override PartName="/xl/tables/table2.xml" ContentType="application/vnd.openxmlformats-officedocument.spreadsheetml.table+xml"/>
  <Override PartName="/xl/tables/table6.xml" ContentType="application/vnd.openxmlformats-officedocument.spreadsheetml.table+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arsen.umrshatyan\Desktop\Gnach4-22eng\"/>
    </mc:Choice>
  </mc:AlternateContent>
  <xr:revisionPtr revIDLastSave="0" documentId="13_ncr:1_{ACEA7230-22A4-4B38-AFAB-6FC6D242D6D1}" xr6:coauthVersionLast="36" xr6:coauthVersionMax="36" xr10:uidLastSave="{00000000-0000-0000-0000-000000000000}"/>
  <bookViews>
    <workbookView xWindow="0" yWindow="0" windowWidth="28800" windowHeight="12225" tabRatio="891" firstSheet="20" activeTab="39" xr2:uid="{00000000-000D-0000-FFFF-FFFF00000000}"/>
  </bookViews>
  <sheets>
    <sheet name="List" sheetId="70" r:id="rId1"/>
    <sheet name="Chart 1" sheetId="228" r:id="rId2"/>
    <sheet name="Chart 2" sheetId="2" r:id="rId3"/>
    <sheet name="Chart 3" sheetId="267" r:id="rId4"/>
    <sheet name="Chart 4 " sheetId="268" r:id="rId5"/>
    <sheet name="Chart 5" sheetId="269" r:id="rId6"/>
    <sheet name="Chart 6" sheetId="270" r:id="rId7"/>
    <sheet name="Chart 7" sheetId="271" r:id="rId8"/>
    <sheet name="Chart 8" sheetId="272" r:id="rId9"/>
    <sheet name="Chart 9" sheetId="273" r:id="rId10"/>
    <sheet name="Chart 10" sheetId="229" r:id="rId11"/>
    <sheet name="Chart 11" sheetId="283" r:id="rId12"/>
    <sheet name="Chart 12" sheetId="8" r:id="rId13"/>
    <sheet name="Chart 13" sheetId="10" r:id="rId14"/>
    <sheet name="Chart 14" sheetId="142" r:id="rId15"/>
    <sheet name="Chart 15" sheetId="11" r:id="rId16"/>
    <sheet name="Chart 16" sheetId="284" r:id="rId17"/>
    <sheet name="Chart 17" sheetId="19" r:id="rId18"/>
    <sheet name="Chart 18" sheetId="20" r:id="rId19"/>
    <sheet name="Chart 19" sheetId="210" r:id="rId20"/>
    <sheet name="Chart 20" sheetId="179" r:id="rId21"/>
    <sheet name="Chart 21" sheetId="180" r:id="rId22"/>
    <sheet name="Chart 22" sheetId="257" r:id="rId23"/>
    <sheet name="Chart 23" sheetId="181" r:id="rId24"/>
    <sheet name="Chart 24" sheetId="274" r:id="rId25"/>
    <sheet name="Chart 25" sheetId="33" r:id="rId26"/>
    <sheet name="Chart 26" sheetId="34" r:id="rId27"/>
    <sheet name="Chart 27" sheetId="163" r:id="rId28"/>
    <sheet name="Chart 28" sheetId="207" r:id="rId29"/>
    <sheet name="Chart 29" sheetId="208" r:id="rId30"/>
    <sheet name="Chart 30" sheetId="39" r:id="rId31"/>
    <sheet name="Chart 31" sheetId="40" r:id="rId32"/>
    <sheet name="Chart 32" sheetId="41" r:id="rId33"/>
    <sheet name="Chart 33" sheetId="249" r:id="rId34"/>
    <sheet name="Chart 34" sheetId="247" r:id="rId35"/>
    <sheet name="Chart 35" sheetId="246" r:id="rId36"/>
    <sheet name="Chart 36" sheetId="244" r:id="rId37"/>
    <sheet name="Chart 37" sheetId="243" r:id="rId38"/>
    <sheet name="Chart 38" sheetId="242" r:id="rId39"/>
    <sheet name="Chart 39" sheetId="248" r:id="rId40"/>
    <sheet name="Table 1" sheetId="182" r:id="rId41"/>
    <sheet name="Table 2" sheetId="57" r:id="rId42"/>
    <sheet name="Table 3" sheetId="58" r:id="rId43"/>
    <sheet name="Table 4" sheetId="60" r:id="rId44"/>
    <sheet name="Table 5" sheetId="61" r:id="rId45"/>
    <sheet name="MACROECONOMIC INDICATORS" sheetId="83" r:id="rId46"/>
  </sheets>
  <definedNames>
    <definedName name="_ftn1" localSheetId="42">'Table 3'!#REF!</definedName>
    <definedName name="_ftnref1" localSheetId="42">'Table 3'!#REF!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208" l="1"/>
  <c r="C2" i="274" l="1"/>
  <c r="C3" i="274"/>
  <c r="C4" i="274"/>
  <c r="C5" i="274"/>
  <c r="C6" i="274"/>
  <c r="C7" i="274"/>
  <c r="C8" i="274"/>
  <c r="C9" i="274"/>
  <c r="C10" i="274"/>
  <c r="C11" i="274"/>
  <c r="C12" i="274"/>
  <c r="C13" i="274"/>
  <c r="C14" i="274"/>
  <c r="C15" i="274"/>
  <c r="C16" i="274"/>
  <c r="C17" i="274"/>
  <c r="C18" i="274"/>
  <c r="C19" i="274"/>
  <c r="C20" i="274"/>
  <c r="C21" i="274"/>
  <c r="C22" i="274"/>
  <c r="C23" i="274"/>
  <c r="C24" i="274"/>
  <c r="C25" i="274"/>
  <c r="C26" i="274"/>
  <c r="C27" i="274"/>
  <c r="C28" i="274"/>
  <c r="C29" i="274"/>
  <c r="AC58" i="228" l="1"/>
  <c r="E23" i="34" l="1"/>
  <c r="E24" i="34"/>
  <c r="E22" i="34"/>
  <c r="B23" i="34"/>
  <c r="C23" i="34"/>
  <c r="B24" i="34"/>
  <c r="C24" i="34"/>
  <c r="C22" i="34"/>
  <c r="B22" i="34"/>
  <c r="D2" i="273" l="1"/>
  <c r="D3" i="273"/>
  <c r="D4" i="273"/>
  <c r="D5" i="273"/>
  <c r="D6" i="273"/>
  <c r="D7" i="273"/>
  <c r="D8" i="273"/>
  <c r="D9" i="273"/>
  <c r="D10" i="273"/>
  <c r="D11" i="273"/>
  <c r="D12" i="273"/>
  <c r="D13" i="273"/>
  <c r="D14" i="273"/>
  <c r="D15" i="273"/>
  <c r="D16" i="273"/>
  <c r="D17" i="273"/>
  <c r="D18" i="273"/>
  <c r="D19" i="273"/>
  <c r="D20" i="273"/>
  <c r="D21" i="273"/>
  <c r="D22" i="273"/>
  <c r="D23" i="273"/>
  <c r="D24" i="273"/>
  <c r="D25" i="273"/>
  <c r="D26" i="273"/>
  <c r="D27" i="273"/>
  <c r="D28" i="273"/>
  <c r="D29" i="273"/>
  <c r="D30" i="273"/>
  <c r="D31" i="273"/>
  <c r="D32" i="273"/>
  <c r="D2" i="272"/>
  <c r="D3" i="272"/>
  <c r="D4" i="272"/>
  <c r="D5" i="272"/>
  <c r="D6" i="272"/>
  <c r="D7" i="272"/>
  <c r="D8" i="272"/>
  <c r="D9" i="272"/>
  <c r="D10" i="272"/>
  <c r="D11" i="272"/>
  <c r="D12" i="272"/>
  <c r="D13" i="272"/>
  <c r="D14" i="272"/>
  <c r="D15" i="272"/>
  <c r="D16" i="272"/>
  <c r="D17" i="272"/>
  <c r="D18" i="272"/>
  <c r="D19" i="272"/>
  <c r="D20" i="272"/>
  <c r="D21" i="272"/>
  <c r="D22" i="272"/>
  <c r="D23" i="272"/>
  <c r="D24" i="272"/>
  <c r="D25" i="272"/>
  <c r="D26" i="272"/>
  <c r="D27" i="272"/>
  <c r="D28" i="272"/>
  <c r="D29" i="272"/>
  <c r="D30" i="272"/>
  <c r="D31" i="272"/>
  <c r="D32" i="272"/>
  <c r="D2" i="271"/>
  <c r="D3" i="271"/>
  <c r="D4" i="271"/>
  <c r="D5" i="271"/>
  <c r="D6" i="271"/>
  <c r="D7" i="271"/>
  <c r="D8" i="271"/>
  <c r="D9" i="271"/>
  <c r="D10" i="271"/>
  <c r="D11" i="271"/>
  <c r="D12" i="271"/>
  <c r="D13" i="271"/>
  <c r="D14" i="271"/>
  <c r="D15" i="271"/>
  <c r="D16" i="271"/>
  <c r="D17" i="271"/>
  <c r="D18" i="271"/>
  <c r="D19" i="271"/>
  <c r="D20" i="271"/>
  <c r="D21" i="271"/>
  <c r="D22" i="271"/>
  <c r="D23" i="271"/>
  <c r="D24" i="271"/>
  <c r="D25" i="271"/>
  <c r="D26" i="271"/>
  <c r="D27" i="271"/>
  <c r="D28" i="271"/>
  <c r="D29" i="271"/>
  <c r="D30" i="271"/>
  <c r="D31" i="271"/>
  <c r="D32" i="271"/>
  <c r="D2" i="269"/>
  <c r="D3" i="269"/>
  <c r="D4" i="269"/>
  <c r="D5" i="269"/>
  <c r="D6" i="269"/>
  <c r="D7" i="269"/>
  <c r="D8" i="269"/>
  <c r="D9" i="269"/>
  <c r="D2" i="268"/>
  <c r="D3" i="268"/>
  <c r="D4" i="268"/>
  <c r="D5" i="268"/>
  <c r="D6" i="268"/>
  <c r="D7" i="268"/>
  <c r="D8" i="268"/>
  <c r="D9" i="268"/>
  <c r="D2" i="267"/>
  <c r="D3" i="267"/>
  <c r="D4" i="267"/>
  <c r="D5" i="267"/>
  <c r="D6" i="267"/>
  <c r="D7" i="267"/>
  <c r="D8" i="267"/>
  <c r="D9" i="267"/>
  <c r="C28" i="41" l="1"/>
  <c r="C27" i="41"/>
  <c r="C26" i="41"/>
  <c r="C25" i="41"/>
  <c r="C24" i="41"/>
  <c r="C23" i="41"/>
  <c r="C22" i="41"/>
  <c r="C21" i="41"/>
  <c r="C20" i="41"/>
  <c r="F3" i="257" l="1"/>
  <c r="F2" i="257"/>
  <c r="AC57" i="228"/>
  <c r="N4" i="208" l="1"/>
  <c r="F5" i="210" l="1"/>
  <c r="C4" i="210" l="1"/>
  <c r="C5" i="210" s="1"/>
  <c r="D4" i="210"/>
  <c r="D5" i="210" s="1"/>
  <c r="E4" i="210"/>
  <c r="E5" i="210" s="1"/>
  <c r="B4" i="210"/>
  <c r="B5" i="210" s="1"/>
  <c r="AC19" i="229" l="1"/>
  <c r="AC18" i="229"/>
  <c r="AC17" i="229"/>
  <c r="AC16" i="229"/>
  <c r="AC15" i="229"/>
  <c r="AC14" i="229"/>
  <c r="AC13" i="229"/>
  <c r="AC12" i="229"/>
  <c r="AC11" i="229"/>
  <c r="AC10" i="229"/>
  <c r="AC9" i="229"/>
  <c r="AC8" i="229"/>
  <c r="AC7" i="229"/>
  <c r="AC6" i="229"/>
  <c r="AC5" i="229"/>
  <c r="AC4" i="229"/>
  <c r="AC3" i="229"/>
  <c r="AC2" i="229"/>
  <c r="AC19" i="228"/>
  <c r="AC18" i="228"/>
  <c r="AC17" i="228"/>
  <c r="AC16" i="228"/>
  <c r="AC15" i="228"/>
  <c r="AC14" i="228"/>
  <c r="AC13" i="228"/>
  <c r="AC12" i="228"/>
  <c r="AC11" i="228"/>
  <c r="AC10" i="228"/>
  <c r="AC9" i="228"/>
  <c r="AC8" i="228"/>
  <c r="AC7" i="228"/>
  <c r="AC6" i="228"/>
  <c r="AC5" i="228"/>
  <c r="AC4" i="228"/>
  <c r="AC3" i="228"/>
  <c r="AC2" i="228"/>
  <c r="G4" i="207" l="1"/>
  <c r="H4" i="207"/>
  <c r="I4" i="207"/>
  <c r="J4" i="207"/>
  <c r="K4" i="207"/>
  <c r="L4" i="207"/>
  <c r="M4" i="207"/>
  <c r="N4" i="207"/>
  <c r="O4" i="207"/>
  <c r="P4" i="207"/>
  <c r="Q4" i="207"/>
  <c r="F4" i="207"/>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<sst xmlns="http://schemas.openxmlformats.org/spreadsheetml/2006/main" count="1535" uniqueCount="523">
  <si>
    <t>Ցանկ!A1</t>
  </si>
  <si>
    <t>-90</t>
  </si>
  <si>
    <t>-80</t>
  </si>
  <si>
    <t>-70</t>
  </si>
  <si>
    <t>-60</t>
  </si>
  <si>
    <t>-50</t>
  </si>
  <si>
    <t>-40</t>
  </si>
  <si>
    <t>-30</t>
  </si>
  <si>
    <t>-20</t>
  </si>
  <si>
    <t>-10</t>
  </si>
  <si>
    <t>10</t>
  </si>
  <si>
    <t>20</t>
  </si>
  <si>
    <t>30</t>
  </si>
  <si>
    <t>40</t>
  </si>
  <si>
    <t>50</t>
  </si>
  <si>
    <t>60</t>
  </si>
  <si>
    <t>70</t>
  </si>
  <si>
    <t>80</t>
  </si>
  <si>
    <t>90</t>
  </si>
  <si>
    <t>Column1</t>
  </si>
  <si>
    <t>Column2</t>
  </si>
  <si>
    <t>Column3</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</si>
  <si>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</si>
  <si>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</si>
  <si>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</si>
  <si>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</si>
  <si>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</si>
  <si>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</si>
  <si>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</si>
  <si>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</si>
  <si>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</si>
  <si>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</si>
  <si>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</si>
  <si>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</si>
  <si>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</si>
  <si>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</si>
  <si>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</si>
  <si>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</si>
  <si>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</si>
  <si>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</si>
  <si>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</si>
  <si>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</si>
  <si>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</si>
  <si>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</si>
  <si>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</si>
  <si>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</si>
  <si>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</si>
  <si>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</si>
  <si>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</si>
  <si>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</si>
  <si>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</si>
  <si>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</si>
  <si>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</si>
  <si>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</si>
  <si>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</si>
  <si>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</si>
  <si>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</si>
  <si>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</si>
  <si>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</si>
  <si>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</si>
  <si>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</si>
  <si>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</si>
  <si>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</si>
  <si>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</si>
  <si>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</si>
  <si>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</si>
  <si>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</si>
  <si>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</si>
  <si>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</si>
  <si>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</si>
  <si>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</si>
  <si>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</si>
  <si>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</si>
  <si>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</si>
  <si>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</si>
  <si>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</si>
  <si>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</si>
  <si>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</si>
  <si>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</si>
  <si>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</si>
  <si>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</si>
  <si>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II/10</t>
  </si>
  <si>
    <t>III</t>
  </si>
  <si>
    <t>IV</t>
  </si>
  <si>
    <t>I/11</t>
  </si>
  <si>
    <t>II</t>
  </si>
  <si>
    <t>I/12</t>
  </si>
  <si>
    <t>I/13</t>
  </si>
  <si>
    <t>I/14</t>
  </si>
  <si>
    <t>I/15</t>
  </si>
  <si>
    <t>I/16</t>
  </si>
  <si>
    <t>I/17</t>
  </si>
  <si>
    <t>I/18</t>
  </si>
  <si>
    <t>I/19</t>
  </si>
  <si>
    <t>I/20</t>
  </si>
  <si>
    <t>I/21</t>
  </si>
  <si>
    <t>I/22</t>
  </si>
  <si>
    <t>I/23</t>
  </si>
  <si>
    <t>I/24</t>
  </si>
  <si>
    <t>I/25</t>
  </si>
  <si>
    <t>I 14</t>
  </si>
  <si>
    <t>I 15</t>
  </si>
  <si>
    <t>I 16</t>
  </si>
  <si>
    <t>I 17</t>
  </si>
  <si>
    <t>I 18</t>
  </si>
  <si>
    <t>I 19</t>
  </si>
  <si>
    <t>I 20</t>
  </si>
  <si>
    <t>I 21</t>
  </si>
  <si>
    <t>I 22</t>
  </si>
  <si>
    <t>I 23</t>
  </si>
  <si>
    <t>I 24</t>
  </si>
  <si>
    <t>I 25</t>
  </si>
  <si>
    <t>Մասնավոր աշխատավարձեր</t>
  </si>
  <si>
    <t>Ill</t>
  </si>
  <si>
    <t>2014</t>
  </si>
  <si>
    <t>2017</t>
  </si>
  <si>
    <t>2018</t>
  </si>
  <si>
    <t>2019</t>
  </si>
  <si>
    <t>2020</t>
  </si>
  <si>
    <t>2021</t>
  </si>
  <si>
    <t>2022</t>
  </si>
  <si>
    <t>II 19</t>
  </si>
  <si>
    <t xml:space="preserve">IV </t>
  </si>
  <si>
    <t xml:space="preserve">II </t>
  </si>
  <si>
    <t xml:space="preserve">IV                                    </t>
  </si>
  <si>
    <t>Հ 12</t>
  </si>
  <si>
    <t>Փ</t>
  </si>
  <si>
    <t>Մ</t>
  </si>
  <si>
    <t>Ա</t>
  </si>
  <si>
    <t>Հ</t>
  </si>
  <si>
    <t>Օ</t>
  </si>
  <si>
    <t>Ս</t>
  </si>
  <si>
    <t>Ն</t>
  </si>
  <si>
    <t>Դ</t>
  </si>
  <si>
    <t>Հ 13</t>
  </si>
  <si>
    <t>Հ 14</t>
  </si>
  <si>
    <t>Հ 15</t>
  </si>
  <si>
    <t>Հ 16</t>
  </si>
  <si>
    <t>Հ 17</t>
  </si>
  <si>
    <t>Հ 18</t>
  </si>
  <si>
    <t xml:space="preserve">Ն1(2) </t>
  </si>
  <si>
    <t>USD/AMD</t>
  </si>
  <si>
    <t>EUR/AMD</t>
  </si>
  <si>
    <t>RUB/AMD</t>
  </si>
  <si>
    <t>&lt;1.0%</t>
  </si>
  <si>
    <t>1.0-2.5%</t>
  </si>
  <si>
    <t>2.5-5.5%</t>
  </si>
  <si>
    <t>5.5-7.0%</t>
  </si>
  <si>
    <t>&gt;7.0%</t>
  </si>
  <si>
    <t>12.7 - 13.0</t>
  </si>
  <si>
    <t>12.1 - 13.2</t>
  </si>
  <si>
    <t>3.6 – 6.0</t>
  </si>
  <si>
    <t>(-2.2) – 8.2</t>
  </si>
  <si>
    <t>3.3 – 5.4</t>
  </si>
  <si>
    <t>3.2 – 5.2</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</si>
  <si>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</si>
  <si>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</si>
  <si>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</si>
  <si>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</si>
  <si>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</si>
  <si>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</si>
  <si>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</si>
  <si>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</si>
  <si>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</si>
  <si>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</si>
  <si>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</si>
  <si>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</si>
  <si>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</si>
  <si>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</si>
  <si>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7․84</t>
  </si>
  <si>
    <t>9,65</t>
  </si>
  <si>
    <t>9,55</t>
  </si>
  <si>
    <t>-</t>
  </si>
  <si>
    <t>-0.5 – 8.6</t>
  </si>
  <si>
    <t>-0.2 – 8.6</t>
  </si>
  <si>
    <t>14․7</t>
  </si>
  <si>
    <t>2․2</t>
  </si>
  <si>
    <t>Current quarter projection</t>
  </si>
  <si>
    <t>Actual inflation</t>
  </si>
  <si>
    <t>Previous quarter projection</t>
  </si>
  <si>
    <t>Difference, right axis</t>
  </si>
  <si>
    <t>USA</t>
  </si>
  <si>
    <t>Eurozone</t>
  </si>
  <si>
    <t>Russia</t>
  </si>
  <si>
    <t>Previous quarter</t>
  </si>
  <si>
    <t>Current quarter</t>
  </si>
  <si>
    <t>Economic growth</t>
  </si>
  <si>
    <t>Provate spendings</t>
  </si>
  <si>
    <t>Pgovernment spendings</t>
  </si>
  <si>
    <t>Net exports</t>
  </si>
  <si>
    <t>Real exports, %</t>
  </si>
  <si>
    <t>Real imports, %</t>
  </si>
  <si>
    <t>Real imports, previous scenario, %</t>
  </si>
  <si>
    <t>Current projection</t>
  </si>
  <si>
    <t>Current account, scenario</t>
  </si>
  <si>
    <t>Current account, previous quarter scenario</t>
  </si>
  <si>
    <t>Trade balance, scenario</t>
  </si>
  <si>
    <t>Trade balance, previous quarter scenario</t>
  </si>
  <si>
    <t>Revenue impulse</t>
  </si>
  <si>
    <t>Expenditure impulse</t>
  </si>
  <si>
    <t>Fiscal impulse</t>
  </si>
  <si>
    <t>Fiscal impulse (previous scenario)</t>
  </si>
  <si>
    <t>2022 scenario</t>
  </si>
  <si>
    <t>2022, QIII scenario</t>
  </si>
  <si>
    <t>2022, QIV scenario</t>
  </si>
  <si>
    <t>drop</t>
  </si>
  <si>
    <t>stay the same</t>
  </si>
  <si>
    <t>grow slowly</t>
  </si>
  <si>
    <t>grow quickly</t>
  </si>
  <si>
    <t>grow very qickly</t>
  </si>
  <si>
    <t>no opinion</t>
  </si>
  <si>
    <t>Inflation projection difference - end 2023</t>
  </si>
  <si>
    <t>Difference in setting policy rate</t>
  </si>
  <si>
    <t>2021, Q 4 scenario</t>
  </si>
  <si>
    <t>2022, QI scenario</t>
  </si>
  <si>
    <t>2022, QII scenario</t>
  </si>
  <si>
    <t>12-month core inflation</t>
  </si>
  <si>
    <t>Quarter to quarter (annualized core inflation)</t>
  </si>
  <si>
    <t>12-month inflation</t>
  </si>
  <si>
    <t>Total imports</t>
  </si>
  <si>
    <t>Import of services</t>
  </si>
  <si>
    <t>Import of goods</t>
  </si>
  <si>
    <t>Consumer goods</t>
  </si>
  <si>
    <t>Raw materials</t>
  </si>
  <si>
    <t>Private consumption</t>
  </si>
  <si>
    <t>Gross accumulation of private fixed assets</t>
  </si>
  <si>
    <t>Previous forecast of private spending</t>
  </si>
  <si>
    <t>Current forecast of private spending</t>
  </si>
  <si>
    <t>Net exports, right axis</t>
  </si>
  <si>
    <t>Real exports, y/y growth, %</t>
  </si>
  <si>
    <t>Real imports, y/y growth, %</t>
  </si>
  <si>
    <t>Consoildated budget revenues and grants</t>
  </si>
  <si>
    <t>Consolidated budget expenditures</t>
  </si>
  <si>
    <t>Deficit (- deficit; + surplus)</t>
  </si>
  <si>
    <t>Industry</t>
  </si>
  <si>
    <t>Agriculture</t>
  </si>
  <si>
    <t>Construction</t>
  </si>
  <si>
    <t>Services</t>
  </si>
  <si>
    <t>GDP previous projection</t>
  </si>
  <si>
    <t>GDP current projection</t>
  </si>
  <si>
    <t>Current estimate</t>
  </si>
  <si>
    <t>Previous estimate</t>
  </si>
  <si>
    <t>Private wages</t>
  </si>
  <si>
    <t>Real output per employed person</t>
  </si>
  <si>
    <t>Unit labor costs</t>
  </si>
  <si>
    <t>CBA repo average</t>
  </si>
  <si>
    <t>Interbank repo</t>
  </si>
  <si>
    <t>Lombard repo</t>
  </si>
  <si>
    <t>Deposit</t>
  </si>
  <si>
    <t>Deposit auctions</t>
  </si>
  <si>
    <t>Reverse repo</t>
  </si>
  <si>
    <t>FEX attraction swap</t>
  </si>
  <si>
    <t>Repo (up to 7 daysր)</t>
  </si>
  <si>
    <t>Structural repo (91 daysր)</t>
  </si>
  <si>
    <t>FEX provision swap</t>
  </si>
  <si>
    <t>Net liquidity</t>
  </si>
  <si>
    <t>J 19</t>
  </si>
  <si>
    <t>A</t>
  </si>
  <si>
    <t>J 20</t>
  </si>
  <si>
    <t>J</t>
  </si>
  <si>
    <t>J 21</t>
  </si>
  <si>
    <t>J 22</t>
  </si>
  <si>
    <t>Dec-22</t>
  </si>
  <si>
    <t>Mar-22</t>
  </si>
  <si>
    <t>Jun-22</t>
  </si>
  <si>
    <t>CB refinancing %</t>
  </si>
  <si>
    <t>1 year % (YTM)</t>
  </si>
  <si>
    <t>1-day % (YTM)</t>
  </si>
  <si>
    <t>10 years % (YTM)</t>
  </si>
  <si>
    <t>Consumer loans</t>
  </si>
  <si>
    <t>Mortgage loans</t>
  </si>
  <si>
    <t>Loans to individuals, up to 1 year</t>
  </si>
  <si>
    <t>Loans to legal persons up to 1 year</t>
  </si>
  <si>
    <t>Loans to legal persons over 1 year</t>
  </si>
  <si>
    <t>Total loans</t>
  </si>
  <si>
    <t>Household loans</t>
  </si>
  <si>
    <t>Business loans</t>
  </si>
  <si>
    <t>F</t>
  </si>
  <si>
    <t>M</t>
  </si>
  <si>
    <t>S</t>
  </si>
  <si>
    <t>O</t>
  </si>
  <si>
    <t>N</t>
  </si>
  <si>
    <t>D</t>
  </si>
  <si>
    <t xml:space="preserve">J </t>
  </si>
  <si>
    <t>List!A1</t>
  </si>
  <si>
    <t>Real exports, previous scenario, %</t>
  </si>
  <si>
    <t>Sep-22</t>
  </si>
  <si>
    <t>Table 1</t>
  </si>
  <si>
    <t>Period</t>
  </si>
  <si>
    <t>Inflation Interval Projection Probability Distribution</t>
  </si>
  <si>
    <t>Q IV 2022</t>
  </si>
  <si>
    <t>Q I 2023</t>
  </si>
  <si>
    <t xml:space="preserve">Q II </t>
  </si>
  <si>
    <t xml:space="preserve">Q III </t>
  </si>
  <si>
    <t xml:space="preserve">Q IV </t>
  </si>
  <si>
    <t>Q I 2024</t>
  </si>
  <si>
    <t>Q III</t>
  </si>
  <si>
    <t>Q I, 2025</t>
  </si>
  <si>
    <t>Source: NSS, CBA scenario</t>
  </si>
  <si>
    <t>Table 2</t>
  </si>
  <si>
    <t>Probability Distribution of Real GDP Growth (Cumulative) Projection</t>
  </si>
  <si>
    <t>30% Probability Interval</t>
  </si>
  <si>
    <t>90% Probability Interval</t>
  </si>
  <si>
    <t>2022 January-December/         2021 January-December</t>
  </si>
  <si>
    <t>2025 January-December/              2024 January-December</t>
  </si>
  <si>
    <t>2024 January-December/        2023 January-December</t>
  </si>
  <si>
    <t>2023 January-December/         2022 January-December</t>
  </si>
  <si>
    <t>Source: NSS, CBA projection</t>
  </si>
  <si>
    <t>Main Findings and Assumptions</t>
  </si>
  <si>
    <t>Possible developments if these assumptions prove to be correct</t>
  </si>
  <si>
    <t xml:space="preserve">Sanctions imposed on Russia will remain throughout the scenario horizon. </t>
  </si>
  <si>
    <t>At the same time, supply chain disruptions will continue to mitigate.</t>
  </si>
  <si>
    <t>Among the main partners of Armenia, the US FRS and the European Central Bank will continue to toughen monetary conditions. Inflation in the mentioned countries will return to the target levels at the end of the scenario horizon.</t>
  </si>
  <si>
    <t>"The energy crisis" will have a stagflationary effect in the EU, and additional fiscal stimulus packages, somewhat mitigating the slowdown in economic activity, will be inflationary.</t>
  </si>
  <si>
    <t>Fiscal policy in Russia will be more expansionary throughout the scenario horizon.</t>
  </si>
  <si>
    <t>The agreement to reduce oil production by 2 million b/d from November 2022, approved by OPEC+ member countries, will be effectively maintained.</t>
  </si>
  <si>
    <r>
      <t>ü</t>
    </r>
    <r>
      <rPr>
        <sz val="7"/>
        <color theme="1"/>
        <rFont val="Times New Roman"/>
        <family val="1"/>
      </rPr>
      <t xml:space="preserve">  </t>
    </r>
    <r>
      <rPr>
        <sz val="8"/>
        <color theme="1"/>
        <rFont val="GHEA Grapalat"/>
        <family val="3"/>
      </rPr>
      <t>Impact of the ban on the import of Russian oil to the EU and application of the price ceiling policy on the volume of oil production in Russia, and therefore on the supply of oil on global market will be small.</t>
    </r>
  </si>
  <si>
    <r>
      <t>ü</t>
    </r>
    <r>
      <rPr>
        <sz val="7"/>
        <color theme="1"/>
        <rFont val="Times New Roman"/>
        <family val="1"/>
      </rPr>
      <t xml:space="preserve">  </t>
    </r>
    <r>
      <rPr>
        <sz val="8"/>
        <color theme="1"/>
        <rFont val="GHEA Grapalat"/>
        <family val="3"/>
      </rPr>
      <t>Among the main trade partners of Armenia, economic growth in the USA and the Eurozone will continue to weaken; economic decline in Russia will be smaller mainly as a result of a smaller decline in the industry.</t>
    </r>
  </si>
  <si>
    <r>
      <t>ü</t>
    </r>
    <r>
      <rPr>
        <sz val="7"/>
        <color theme="1"/>
        <rFont val="Times New Roman"/>
        <family val="1"/>
      </rPr>
      <t xml:space="preserve">  </t>
    </r>
    <r>
      <rPr>
        <sz val="8"/>
        <color theme="1"/>
        <rFont val="GHEA Grapalat"/>
        <family val="3"/>
      </rPr>
      <t xml:space="preserve">Downward price adjustments in commodity and food markets will continue; in the medium-term prices will form at lower levels than previously expected. As a result of corresponding supply reductions, the adjustment in international oil market will be smaller. </t>
    </r>
  </si>
  <si>
    <r>
      <t>ü</t>
    </r>
    <r>
      <rPr>
        <sz val="7"/>
        <color theme="1"/>
        <rFont val="Times New Roman"/>
        <family val="1"/>
      </rPr>
      <t xml:space="preserve">  </t>
    </r>
    <r>
      <rPr>
        <sz val="8"/>
        <color theme="1"/>
        <rFont val="GHEA Grapalat"/>
        <family val="3"/>
      </rPr>
      <t>Among trade partners of Armenia, inflation in the USA and EU will bear the effects of drop in commodity prices.</t>
    </r>
  </si>
  <si>
    <t>Armenia’s country risk premium will be at a lower level, due to certain downward risk adjustment in the developing economies in general, as well as a significant reduction of the debt burden amid the high economic growth and dram appreciation in Armenia.</t>
  </si>
  <si>
    <r>
      <t>ü</t>
    </r>
    <r>
      <rPr>
        <sz val="7"/>
        <color theme="1"/>
        <rFont val="Times New Roman"/>
        <family val="1"/>
      </rPr>
      <t xml:space="preserve">  </t>
    </r>
    <r>
      <rPr>
        <sz val="8"/>
        <color theme="1"/>
        <rFont val="GHEA Grapalat"/>
        <family val="3"/>
      </rPr>
      <t>It is expected that along with current trends, the country's risk-premium will continue to decrease, but at a slower pace and will approach a long-term steady state level at the end of the horizon.</t>
    </r>
  </si>
  <si>
    <t>The impact of fiscal policy in 2022 is expected to be expansionary from revenue side and contractionary from expenditure side.</t>
  </si>
  <si>
    <r>
      <t>ü</t>
    </r>
    <r>
      <rPr>
        <sz val="7"/>
        <color theme="1"/>
        <rFont val="Times New Roman"/>
        <family val="1"/>
      </rPr>
      <t xml:space="preserve">  </t>
    </r>
    <r>
      <rPr>
        <sz val="8"/>
        <color theme="1"/>
        <rFont val="GHEA Grapalat"/>
        <family val="3"/>
      </rPr>
      <t>According to estimates, given implementation of the annual tax revenue program and 97.5% performance of the adjusted expenditure program, in 2022 fiscal policy will have an expansionary effect of about 0.3 percentage points.</t>
    </r>
  </si>
  <si>
    <r>
      <t>ü</t>
    </r>
    <r>
      <rPr>
        <sz val="7"/>
        <color theme="1"/>
        <rFont val="Times New Roman"/>
        <family val="1"/>
      </rPr>
      <t xml:space="preserve">  </t>
    </r>
    <r>
      <rPr>
        <sz val="8"/>
        <color theme="1"/>
        <rFont val="GHEA Grapalat"/>
        <family val="3"/>
      </rPr>
      <t>According to 2023-2025 MTEFP, in the mid-term a slight expansionary effect of the fiscal policy is expected due to the growth of budget revenues factored by decrease in the deficit.</t>
    </r>
  </si>
  <si>
    <r>
      <t>Amid the ongoing sanctions on the Russian Federation, Armenia’s export opportunities will continue to expand, also given a certain growth of export potential.</t>
    </r>
    <r>
      <rPr>
        <sz val="8"/>
        <color theme="1"/>
        <rFont val="GHEA Grapalat"/>
        <family val="3"/>
      </rPr>
      <t xml:space="preserve"> </t>
    </r>
  </si>
  <si>
    <r>
      <t>ü</t>
    </r>
    <r>
      <rPr>
        <sz val="7"/>
        <color theme="1"/>
        <rFont val="Times New Roman"/>
        <family val="1"/>
      </rPr>
      <t xml:space="preserve">  </t>
    </r>
    <r>
      <rPr>
        <sz val="8"/>
        <color theme="1"/>
        <rFont val="GHEA Grapalat"/>
        <family val="3"/>
      </rPr>
      <t>In the short term, positive developments in the manufacturing sector will continue, including some expansion of the output capacities.</t>
    </r>
  </si>
  <si>
    <r>
      <t>ü</t>
    </r>
    <r>
      <rPr>
        <sz val="7"/>
        <color theme="1"/>
        <rFont val="Times New Roman"/>
        <family val="1"/>
      </rPr>
      <t xml:space="preserve">  </t>
    </r>
    <r>
      <rPr>
        <sz val="8"/>
        <color theme="1"/>
        <rFont val="GHEA Grapalat"/>
        <family val="3"/>
      </rPr>
      <t xml:space="preserve">Continuing high growth in information and communication sector in the short run, which will have positive impact on the GDP potential in 2022-2023. </t>
    </r>
  </si>
  <si>
    <r>
      <t>ü</t>
    </r>
    <r>
      <rPr>
        <sz val="7"/>
        <color theme="1"/>
        <rFont val="Times New Roman"/>
        <family val="1"/>
      </rPr>
      <t xml:space="preserve">  </t>
    </r>
    <r>
      <rPr>
        <sz val="8"/>
        <color theme="1"/>
        <rFont val="GHEA Grapalat"/>
        <family val="3"/>
      </rPr>
      <t>As large flows of international visitors continue, positive external demand shocks will sustain.</t>
    </r>
  </si>
  <si>
    <t>A certain negative contribution of the extractive industries to the growth of the GDP potential.</t>
  </si>
  <si>
    <r>
      <t>ü</t>
    </r>
    <r>
      <rPr>
        <sz val="7"/>
        <color theme="1"/>
        <rFont val="Times New Roman"/>
        <family val="1"/>
      </rPr>
      <t xml:space="preserve">  </t>
    </r>
    <r>
      <rPr>
        <sz val="8"/>
        <color theme="1"/>
        <rFont val="GHEA Grapalat"/>
        <family val="3"/>
      </rPr>
      <t>Suspension of Teghut mine operations until the third quarter, inclusive, with subsequent restoration of the previous level of production and export. The closure of the Teghut mine will have around 1.1% negative contribution to industry in one quarter.</t>
    </r>
  </si>
  <si>
    <t>Changes in excise and customs rates by 2023 deriving from the requirement to apply common rates in the EEU.</t>
  </si>
  <si>
    <r>
      <t>ü</t>
    </r>
    <r>
      <rPr>
        <sz val="7"/>
        <color theme="1"/>
        <rFont val="Times New Roman"/>
        <family val="1"/>
      </rPr>
      <t xml:space="preserve">  </t>
    </r>
    <r>
      <rPr>
        <sz val="8"/>
        <color theme="1"/>
        <rFont val="GHEA Grapalat"/>
        <family val="3"/>
      </rPr>
      <t>The annual impact of the gradual excise tax change expected in 2021-2023 is estimated at about 0</t>
    </r>
    <r>
      <rPr>
        <sz val="8"/>
        <color theme="1"/>
        <rFont val="Cambria Math"/>
        <family val="1"/>
      </rPr>
      <t>․</t>
    </r>
    <r>
      <rPr>
        <sz val="8"/>
        <color theme="1"/>
        <rFont val="GHEA Grapalat"/>
        <family val="3"/>
      </rPr>
      <t>4 percentage point, and the impact of the change in customs rates at 0</t>
    </r>
    <r>
      <rPr>
        <sz val="8"/>
        <color theme="1"/>
        <rFont val="Cambria Math"/>
        <family val="1"/>
      </rPr>
      <t>․</t>
    </r>
    <r>
      <rPr>
        <sz val="8"/>
        <color theme="1"/>
        <rFont val="GHEA Grapalat"/>
        <family val="3"/>
      </rPr>
      <t>3 percentage point for each year.</t>
    </r>
  </si>
  <si>
    <t>Table 3</t>
  </si>
  <si>
    <t>Table 4</t>
  </si>
  <si>
    <t>Consumer price inflation by commodity items as key contributors</t>
  </si>
  <si>
    <t>Designation</t>
  </si>
  <si>
    <t>Weight</t>
  </si>
  <si>
    <t xml:space="preserve">12-month inflation as of September 2022
</t>
  </si>
  <si>
    <t>Contribution to inflation</t>
  </si>
  <si>
    <t>Core inflation</t>
  </si>
  <si>
    <t>Bread and cereals</t>
  </si>
  <si>
    <t>Meat</t>
  </si>
  <si>
    <t>Oils and fats</t>
  </si>
  <si>
    <t>Sugar</t>
  </si>
  <si>
    <t>Dairy products</t>
  </si>
  <si>
    <t>Alcoholic beverage</t>
  </si>
  <si>
    <t>Tobacco</t>
  </si>
  <si>
    <t>Clothing</t>
  </si>
  <si>
    <t>Footwear</t>
  </si>
  <si>
    <t>Household appliances</t>
  </si>
  <si>
    <t>Fuel</t>
  </si>
  <si>
    <t>Air passenger transportation services</t>
  </si>
  <si>
    <t>Actual rent paid by the lessee for additional accommodation</t>
  </si>
  <si>
    <t>Restaurants and hotels</t>
  </si>
  <si>
    <t>Fees for services of banks, post offices</t>
  </si>
  <si>
    <t>Imported food</t>
  </si>
  <si>
    <t>Seasonal food</t>
  </si>
  <si>
    <t>Eggs</t>
  </si>
  <si>
    <t>Fruits</t>
  </si>
  <si>
    <t>Vegetables</t>
  </si>
  <si>
    <t>Regulated services</t>
  </si>
  <si>
    <t>Source: NSS</t>
  </si>
  <si>
    <t>Table 5</t>
  </si>
  <si>
    <t>Average quarterly interest rates in Armenia’s financial market</t>
  </si>
  <si>
    <t>Indicators</t>
  </si>
  <si>
    <t>Central Bank refinancing rate (end of quarter)</t>
  </si>
  <si>
    <t>Central Bank repo rate</t>
  </si>
  <si>
    <t>Interbank repo rate (up to 7-day)</t>
  </si>
  <si>
    <t>Yield of government securities on a yield curve (as of end-quarter)</t>
  </si>
  <si>
    <t>Treasury bills (1 year)</t>
  </si>
  <si>
    <t>Notes (5 year)</t>
  </si>
  <si>
    <t>Bonds (30-year)</t>
  </si>
  <si>
    <t>ARMENIA: SELECTED MACROECONOMIC INDICATORS</t>
  </si>
  <si>
    <t>actual</t>
  </si>
  <si>
    <t>program</t>
  </si>
  <si>
    <t>External sector</t>
  </si>
  <si>
    <t>Eurozone inflation (average, %)</t>
  </si>
  <si>
    <t>Russia inflation (average, %)</t>
  </si>
  <si>
    <t>FAO index</t>
  </si>
  <si>
    <r>
      <t xml:space="preserve">USA economic growth </t>
    </r>
    <r>
      <rPr>
        <i/>
        <sz val="8"/>
        <color theme="1"/>
        <rFont val="GHEA Grapalat"/>
        <family val="3"/>
      </rPr>
      <t>(%, real growth</t>
    </r>
    <r>
      <rPr>
        <sz val="8"/>
        <color theme="1"/>
        <rFont val="GHEA Grapalat"/>
        <family val="3"/>
      </rPr>
      <t>)</t>
    </r>
  </si>
  <si>
    <r>
      <t xml:space="preserve">Eurozone economic growth </t>
    </r>
    <r>
      <rPr>
        <i/>
        <sz val="8"/>
        <color theme="1"/>
        <rFont val="GHEA Grapalat"/>
        <family val="3"/>
      </rPr>
      <t>(%, real growth</t>
    </r>
    <r>
      <rPr>
        <sz val="8"/>
        <color theme="1"/>
        <rFont val="GHEA Grapalat"/>
        <family val="3"/>
      </rPr>
      <t>)</t>
    </r>
  </si>
  <si>
    <r>
      <t xml:space="preserve">Russia economic growth </t>
    </r>
    <r>
      <rPr>
        <i/>
        <sz val="8"/>
        <color theme="1"/>
        <rFont val="GHEA Grapalat"/>
        <family val="3"/>
      </rPr>
      <t>(%, real growth</t>
    </r>
    <r>
      <rPr>
        <sz val="8"/>
        <color theme="1"/>
        <rFont val="GHEA Grapalat"/>
        <family val="3"/>
      </rPr>
      <t>)</t>
    </r>
  </si>
  <si>
    <r>
      <t xml:space="preserve">USA inflation </t>
    </r>
    <r>
      <rPr>
        <i/>
        <sz val="8"/>
        <color theme="1"/>
        <rFont val="GHEA Grapalat"/>
        <family val="3"/>
      </rPr>
      <t>(average, %)</t>
    </r>
  </si>
  <si>
    <r>
      <t xml:space="preserve">Oil price </t>
    </r>
    <r>
      <rPr>
        <i/>
        <sz val="8"/>
        <color theme="1"/>
        <rFont val="GHEA Grapalat"/>
        <family val="3"/>
      </rPr>
      <t>(US$/barrel)</t>
    </r>
  </si>
  <si>
    <r>
      <t xml:space="preserve">Copper price </t>
    </r>
    <r>
      <rPr>
        <i/>
        <sz val="8"/>
        <color theme="1"/>
        <rFont val="GHEA Grapalat"/>
        <family val="3"/>
      </rPr>
      <t>(US$/barrel)</t>
    </r>
  </si>
  <si>
    <t>Domestic economy</t>
  </si>
  <si>
    <t>Prices</t>
  </si>
  <si>
    <t>Gross product</t>
  </si>
  <si>
    <t>Supply</t>
  </si>
  <si>
    <t>Demand</t>
  </si>
  <si>
    <t>Current account</t>
  </si>
  <si>
    <t>Public sector***</t>
  </si>
  <si>
    <t>Monetary sector</t>
  </si>
  <si>
    <t>* Hereinafter, the Central Bank will only present the indicator of the aggregate fixed asset accumulation instead of the aggregate accumulation, since the change in tangible working capital inventories is considered by Armenia’s Statistics Committee as a balancing item and it does not show the true level of the aggregate accumulation. See https://www.armstat.am/file/article/sv_04_19a_112.pdf:
** Actual indicators of public investment are capital expenditures of the consolidated budget, and the estimates are based on the currently revised macro framework for 2022-2024.
*** Indicators of the 2022 state budget are the CBA estimates. The source of 2022-2024 indicators is the Government MTEFP.</t>
  </si>
  <si>
    <r>
      <t xml:space="preserve">Inflation </t>
    </r>
    <r>
      <rPr>
        <i/>
        <sz val="8"/>
        <color theme="1"/>
        <rFont val="GHEA Grapalat"/>
        <family val="3"/>
      </rPr>
      <t>(y/y, end of period, %)</t>
    </r>
  </si>
  <si>
    <r>
      <t xml:space="preserve">Consumer price index </t>
    </r>
    <r>
      <rPr>
        <i/>
        <sz val="8"/>
        <color theme="1"/>
        <rFont val="GHEA Grapalat"/>
        <family val="3"/>
      </rPr>
      <t>(y/y, average, %)</t>
    </r>
  </si>
  <si>
    <r>
      <t xml:space="preserve">Core inflation </t>
    </r>
    <r>
      <rPr>
        <i/>
        <sz val="8"/>
        <color theme="1"/>
        <rFont val="GHEA Grapalat"/>
        <family val="3"/>
      </rPr>
      <t>(y/y, average, %)</t>
    </r>
  </si>
  <si>
    <r>
      <t xml:space="preserve">GDP </t>
    </r>
    <r>
      <rPr>
        <i/>
        <sz val="8"/>
        <color theme="1"/>
        <rFont val="GHEA Grapalat"/>
        <family val="3"/>
      </rPr>
      <t>(billion Armenian dram)</t>
    </r>
  </si>
  <si>
    <r>
      <t xml:space="preserve">GDP </t>
    </r>
    <r>
      <rPr>
        <i/>
        <sz val="8"/>
        <color theme="1"/>
        <rFont val="GHEA Grapalat"/>
        <family val="3"/>
      </rPr>
      <t>(%, real growth)</t>
    </r>
  </si>
  <si>
    <r>
      <t xml:space="preserve">Industry </t>
    </r>
    <r>
      <rPr>
        <i/>
        <sz val="8"/>
        <color theme="1"/>
        <rFont val="GHEA Grapalat"/>
        <family val="3"/>
      </rPr>
      <t>(%, real growth)</t>
    </r>
  </si>
  <si>
    <r>
      <t xml:space="preserve">Agriculture </t>
    </r>
    <r>
      <rPr>
        <i/>
        <sz val="8"/>
        <color theme="1"/>
        <rFont val="GHEA Grapalat"/>
        <family val="3"/>
      </rPr>
      <t>(%, real growth)</t>
    </r>
  </si>
  <si>
    <r>
      <t xml:space="preserve">Construction </t>
    </r>
    <r>
      <rPr>
        <i/>
        <sz val="8"/>
        <color theme="1"/>
        <rFont val="GHEA Grapalat"/>
        <family val="3"/>
      </rPr>
      <t>(%, real growth)</t>
    </r>
  </si>
  <si>
    <r>
      <t xml:space="preserve">Services </t>
    </r>
    <r>
      <rPr>
        <i/>
        <sz val="8"/>
        <color theme="1"/>
        <rFont val="GHEA Grapalat"/>
        <family val="3"/>
      </rPr>
      <t>(%, real growth)</t>
    </r>
  </si>
  <si>
    <r>
      <t xml:space="preserve">Taxes, net </t>
    </r>
    <r>
      <rPr>
        <i/>
        <sz val="8"/>
        <color theme="1"/>
        <rFont val="GHEA Grapalat"/>
        <family val="3"/>
      </rPr>
      <t>(%, real growth)</t>
    </r>
  </si>
  <si>
    <r>
      <t xml:space="preserve">Consumption </t>
    </r>
    <r>
      <rPr>
        <i/>
        <sz val="8"/>
        <color theme="1"/>
        <rFont val="GHEA Grapalat"/>
        <family val="3"/>
      </rPr>
      <t>(%, real growth)</t>
    </r>
  </si>
  <si>
    <r>
      <t xml:space="preserve">   Public consumption </t>
    </r>
    <r>
      <rPr>
        <i/>
        <sz val="8"/>
        <color theme="1"/>
        <rFont val="GHEA Grapalat"/>
        <family val="3"/>
      </rPr>
      <t>(%, real growth)</t>
    </r>
  </si>
  <si>
    <r>
      <t xml:space="preserve">   Private consumption </t>
    </r>
    <r>
      <rPr>
        <i/>
        <sz val="8"/>
        <color theme="1"/>
        <rFont val="GHEA Grapalat"/>
        <family val="3"/>
      </rPr>
      <t>(%, real growth)</t>
    </r>
  </si>
  <si>
    <r>
      <t xml:space="preserve">Gross accumulation of fixed assets* </t>
    </r>
    <r>
      <rPr>
        <i/>
        <sz val="8"/>
        <color theme="1"/>
        <rFont val="GHEA Grapalat"/>
        <family val="3"/>
      </rPr>
      <t>(%, real growth)</t>
    </r>
    <r>
      <rPr>
        <b/>
        <sz val="8"/>
        <color theme="1"/>
        <rFont val="GHEA Grapalat"/>
        <family val="3"/>
      </rPr>
      <t xml:space="preserve"> </t>
    </r>
  </si>
  <si>
    <r>
      <t xml:space="preserve">   Public investment** </t>
    </r>
    <r>
      <rPr>
        <i/>
        <sz val="8"/>
        <color theme="1"/>
        <rFont val="GHEA Grapalat"/>
        <family val="3"/>
      </rPr>
      <t>(%, real growth)</t>
    </r>
  </si>
  <si>
    <r>
      <t xml:space="preserve">   Gross accumulation of private fixed assets </t>
    </r>
    <r>
      <rPr>
        <i/>
        <sz val="8"/>
        <color theme="1"/>
        <rFont val="GHEA Grapalat"/>
        <family val="3"/>
      </rPr>
      <t>(%, real growth)</t>
    </r>
  </si>
  <si>
    <r>
      <t xml:space="preserve">Export of goods and services </t>
    </r>
    <r>
      <rPr>
        <i/>
        <sz val="8"/>
        <color theme="1"/>
        <rFont val="GHEA Grapalat"/>
        <family val="3"/>
      </rPr>
      <t>(%, real growth)</t>
    </r>
  </si>
  <si>
    <r>
      <t xml:space="preserve">Import of goods and services </t>
    </r>
    <r>
      <rPr>
        <i/>
        <sz val="8"/>
        <color theme="1"/>
        <rFont val="GHEA Grapalat"/>
        <family val="3"/>
      </rPr>
      <t>(%, real growth)</t>
    </r>
  </si>
  <si>
    <r>
      <t xml:space="preserve">Balance of trade </t>
    </r>
    <r>
      <rPr>
        <i/>
        <sz val="8"/>
        <color theme="1"/>
        <rFont val="GHEA Grapalat"/>
        <family val="3"/>
      </rPr>
      <t>((million US dollar))</t>
    </r>
  </si>
  <si>
    <r>
      <t xml:space="preserve">Balance of services </t>
    </r>
    <r>
      <rPr>
        <i/>
        <sz val="8"/>
        <color theme="1"/>
        <rFont val="GHEA Grapalat"/>
        <family val="3"/>
      </rPr>
      <t>((million US dollar))</t>
    </r>
  </si>
  <si>
    <r>
      <t xml:space="preserve">Remittances </t>
    </r>
    <r>
      <rPr>
        <i/>
        <sz val="8"/>
        <color theme="1"/>
        <rFont val="GHEA Grapalat"/>
        <family val="3"/>
      </rPr>
      <t>((million US dollar))</t>
    </r>
  </si>
  <si>
    <r>
      <t xml:space="preserve">Current account </t>
    </r>
    <r>
      <rPr>
        <i/>
        <sz val="8"/>
        <color theme="1"/>
        <rFont val="GHEA Grapalat"/>
        <family val="3"/>
      </rPr>
      <t>((million US dollar))</t>
    </r>
  </si>
  <si>
    <r>
      <t xml:space="preserve"> Balance of trade </t>
    </r>
    <r>
      <rPr>
        <i/>
        <sz val="8"/>
        <color theme="1"/>
        <rFont val="GHEA Grapalat"/>
        <family val="3"/>
      </rPr>
      <t>(share in GDP, %)</t>
    </r>
  </si>
  <si>
    <r>
      <t xml:space="preserve">Balance of services </t>
    </r>
    <r>
      <rPr>
        <i/>
        <sz val="8"/>
        <color theme="1"/>
        <rFont val="GHEA Grapalat"/>
        <family val="3"/>
      </rPr>
      <t>share in GDP, %)</t>
    </r>
  </si>
  <si>
    <r>
      <t xml:space="preserve">Remittances </t>
    </r>
    <r>
      <rPr>
        <i/>
        <sz val="8"/>
        <color theme="1"/>
        <rFont val="GHEA Grapalat"/>
        <family val="3"/>
      </rPr>
      <t>(share in GDP, %)</t>
    </r>
  </si>
  <si>
    <r>
      <t xml:space="preserve">Current account </t>
    </r>
    <r>
      <rPr>
        <i/>
        <sz val="8"/>
        <color theme="1"/>
        <rFont val="GHEA Grapalat"/>
        <family val="3"/>
      </rPr>
      <t>(share in GDP, %)</t>
    </r>
  </si>
  <si>
    <r>
      <t xml:space="preserve">Revenues and grants </t>
    </r>
    <r>
      <rPr>
        <i/>
        <sz val="8"/>
        <color theme="1"/>
        <rFont val="GHEA Grapalat"/>
        <family val="3"/>
      </rPr>
      <t>(billion Armenian dram)</t>
    </r>
  </si>
  <si>
    <r>
      <t xml:space="preserve">Tax revenues </t>
    </r>
    <r>
      <rPr>
        <i/>
        <sz val="8"/>
        <color theme="1"/>
        <rFont val="GHEA Grapalat"/>
        <family val="3"/>
      </rPr>
      <t>(billion Armenian dram)</t>
    </r>
  </si>
  <si>
    <r>
      <t xml:space="preserve">Expenditures </t>
    </r>
    <r>
      <rPr>
        <i/>
        <sz val="8"/>
        <color theme="1"/>
        <rFont val="GHEA Grapalat"/>
        <family val="3"/>
      </rPr>
      <t>(billion Armenian dram)</t>
    </r>
  </si>
  <si>
    <r>
      <t xml:space="preserve">Deficit </t>
    </r>
    <r>
      <rPr>
        <i/>
        <sz val="8"/>
        <color theme="1"/>
        <rFont val="GHEA Grapalat"/>
        <family val="3"/>
      </rPr>
      <t>(billion Armenian dram)</t>
    </r>
  </si>
  <si>
    <r>
      <t xml:space="preserve">Revenues and grants </t>
    </r>
    <r>
      <rPr>
        <i/>
        <sz val="8"/>
        <color theme="1"/>
        <rFont val="GHEA Grapalat"/>
        <family val="3"/>
      </rPr>
      <t>(share in GDP, %)</t>
    </r>
  </si>
  <si>
    <r>
      <t xml:space="preserve">Tax revenues </t>
    </r>
    <r>
      <rPr>
        <i/>
        <sz val="8"/>
        <color theme="1"/>
        <rFont val="GHEA Grapalat"/>
        <family val="3"/>
      </rPr>
      <t>(share in GDP, %)</t>
    </r>
  </si>
  <si>
    <r>
      <t xml:space="preserve">Expenditures </t>
    </r>
    <r>
      <rPr>
        <i/>
        <sz val="8"/>
        <color theme="1"/>
        <rFont val="GHEA Grapalat"/>
        <family val="3"/>
      </rPr>
      <t>(share in GDP, %)</t>
    </r>
  </si>
  <si>
    <r>
      <t xml:space="preserve">Deficit </t>
    </r>
    <r>
      <rPr>
        <i/>
        <sz val="8"/>
        <color theme="1"/>
        <rFont val="GHEA Grapalat"/>
        <family val="3"/>
      </rPr>
      <t>(share in GDP, %)</t>
    </r>
  </si>
  <si>
    <r>
      <t xml:space="preserve">Broad money </t>
    </r>
    <r>
      <rPr>
        <i/>
        <sz val="8"/>
        <color theme="1"/>
        <rFont val="GHEA Grapalat"/>
        <family val="3"/>
      </rPr>
      <t>(y/y, end of period, %)</t>
    </r>
  </si>
  <si>
    <r>
      <t xml:space="preserve">Dram broad money </t>
    </r>
    <r>
      <rPr>
        <i/>
        <sz val="8"/>
        <color theme="1"/>
        <rFont val="GHEA Grapalat"/>
        <family val="3"/>
      </rPr>
      <t>(y/y, end of period, %)</t>
    </r>
  </si>
  <si>
    <r>
      <t xml:space="preserve">Loans to economy </t>
    </r>
    <r>
      <rPr>
        <i/>
        <sz val="8"/>
        <color theme="1"/>
        <rFont val="GHEA Grapalat"/>
        <family val="3"/>
      </rPr>
      <t>(y/y, end of period, %)</t>
    </r>
  </si>
  <si>
    <r>
      <t>USD/AMD</t>
    </r>
    <r>
      <rPr>
        <i/>
        <sz val="8"/>
        <color theme="1"/>
        <rFont val="GHEA Grapalat"/>
        <family val="3"/>
      </rPr>
      <t xml:space="preserve"> (Armenian dram for one US dollar)</t>
    </r>
  </si>
  <si>
    <t>Inflation in partner countries</t>
  </si>
  <si>
    <t>International copper price scenario</t>
  </si>
  <si>
    <t>International oil price scenario</t>
  </si>
  <si>
    <t>Construction permits</t>
  </si>
  <si>
    <t>Contribution of demand components to growth</t>
  </si>
  <si>
    <t>Flows of real exports and imports of goods and services in the medium term</t>
  </si>
  <si>
    <t>Level of unemployment</t>
  </si>
  <si>
    <t>Fiscal impulse scenario</t>
  </si>
  <si>
    <t>Short-term inflation expectations</t>
  </si>
  <si>
    <t>Household inflation expectation surveys</t>
  </si>
  <si>
    <t>Possible scenarios of economic development in the prevailing situation</t>
  </si>
  <si>
    <t>Private spending structure</t>
  </si>
  <si>
    <t>During the quarter, short-term interest rates still stayed around the CBA policy rate</t>
  </si>
  <si>
    <t>In 2022 QIII, government bond yields grew along all segments of the curve</t>
  </si>
  <si>
    <t>12-month dynamics of banks’ lending</t>
  </si>
  <si>
    <t>Chart 1</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</si>
  <si>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</si>
  <si>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</si>
  <si>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</si>
  <si>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</si>
  <si>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</si>
  <si>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</si>
  <si>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</si>
  <si>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</si>
  <si>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</si>
  <si>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</si>
  <si>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</si>
  <si>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</si>
  <si>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</si>
  <si>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</si>
  <si>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</si>
  <si>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</si>
  <si>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</si>
  <si>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</si>
  <si>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</si>
  <si>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</si>
  <si>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</si>
  <si>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</si>
  <si>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</si>
  <si>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</si>
  <si>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</si>
  <si>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</si>
  <si>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</si>
  <si>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</si>
  <si>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</si>
  <si>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</si>
  <si>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</si>
  <si>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</si>
  <si>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</si>
  <si>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</si>
  <si>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</si>
  <si>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</si>
  <si>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</si>
  <si>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</si>
  <si>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TABLES</t>
  </si>
  <si>
    <t>Scenario assumptions</t>
  </si>
  <si>
    <t>Average interest rates in Armenia’s financial market</t>
  </si>
  <si>
    <t>CHARTS</t>
  </si>
  <si>
    <t>Lower part</t>
  </si>
  <si>
    <t>Target</t>
  </si>
  <si>
    <t>Upper part</t>
  </si>
  <si>
    <t>Central</t>
  </si>
  <si>
    <t>Previous forecast</t>
  </si>
  <si>
    <t>Expected scenario</t>
  </si>
  <si>
    <t>Current program</t>
  </si>
  <si>
    <t>Scenario 1</t>
  </si>
  <si>
    <t>Scenario 2</t>
  </si>
  <si>
    <t>Current quarter scenario</t>
  </si>
  <si>
    <t>Previous quarter scenario</t>
  </si>
  <si>
    <t>Inflation (12-month) scenario probability distribution for 3-year horizon</t>
  </si>
  <si>
    <t>Real GDP growth (cumulative) projected trajectory probability distribution for 3-year horizon</t>
  </si>
  <si>
    <t>US economic growth scenarios</t>
  </si>
  <si>
    <t>EU economic growth scenarios</t>
  </si>
  <si>
    <t>Russia economic growth scenarios</t>
  </si>
  <si>
    <t>International food price scenario</t>
  </si>
  <si>
    <t>Nominal wage growth in private sector</t>
  </si>
  <si>
    <t>Unit labor costs growth</t>
  </si>
  <si>
    <t>Current account/GDP medium-term expected scenario</t>
  </si>
  <si>
    <t>At the beginning of the period under review, the 12-month inflation dropped in line with the outlined path, but climbed up from March. Subsequently, the short-term scenario for that period was revised upwards</t>
  </si>
  <si>
    <t>Some mitigation of the inflationary environment in the reporting period was followed by inflation skyrocketing</t>
  </si>
  <si>
    <t>In 2022 QIII, the growth of US dollar prices on imports of goods and services plummeted over the same quarter of the previous year</t>
  </si>
  <si>
    <t>In 2022 QIII, net exports position improved significantly</t>
  </si>
  <si>
    <t>Fiscal policy in the third quarter of 2022 had a neutral impact over the previous quarter</t>
  </si>
  <si>
    <t>Dynamics of selected indicators of the consolidated budget</t>
  </si>
  <si>
    <t>GDP sectoral structure</t>
  </si>
  <si>
    <t>Liquidity absorbed and injected through CBA transactions avergae monthly stock</t>
  </si>
  <si>
    <t>Dynamics of the CBA refinancing rate and government bonds yields</t>
  </si>
  <si>
    <t>In the third quarter of 2022, lending rates grew for almost all types of loans</t>
  </si>
  <si>
    <t>Exchange rates of different currencies against the AMD</t>
  </si>
  <si>
    <r>
      <t> </t>
    </r>
    <r>
      <rPr>
        <sz val="10"/>
        <color rgb="FF000000"/>
        <rFont val="GHEA Grapalat"/>
        <family val="3"/>
      </rPr>
      <t>Private nominal wages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</si>
</sst>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 numFmtId="190" formatCode="#,##0.0"/>
  </numFmts>
  <fonts count="202" x14ac:knownFonts="1">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0"/>
      <color theme="10"/>
      <name val="GHEA Grapalat"/>
      <family val="3"/>
    </font>
    <font>
      <b/>
      <sz val="10"/>
      <color rgb="FF0070C0"/>
      <name val="GHEA Grapalat"/>
      <family val="3"/>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b/>
      <sz val="8"/>
      <color theme="1"/>
      <name val="GHEA Grapalat"/>
      <family val="3"/>
    </font>
    <font>
      <sz val="8"/>
      <color theme="1"/>
      <name val="GHEA Grapalat"/>
      <family val="3"/>
    </font>
    <font>
      <sz val="8"/>
      <color rgb="FF000000"/>
      <name val="GHEA Grapalat"/>
      <family val="3"/>
    </font>
    <font>
      <sz val="10"/>
      <color rgb="FF404040"/>
      <name val="GHEA Grapalat"/>
      <family val="2"/>
    </font>
    <font>
      <b/>
      <i/>
      <sz val="8"/>
      <color theme="1"/>
      <name val="GHEA Grapalat"/>
      <family val="3"/>
    </font>
    <font>
      <u/>
      <sz val="10"/>
      <color theme="10"/>
      <name val="GHEA Grapalat"/>
      <family val="3"/>
    </font>
    <font>
      <sz val="12"/>
      <color theme="1"/>
      <name val="Calibri"/>
      <family val="2"/>
      <scheme val="minor"/>
    </font>
    <font>
      <sz val="11"/>
      <name val="Calibri"/>
      <family val="2"/>
      <scheme val="minor"/>
    </font>
    <font>
      <b/>
      <sz val="11"/>
      <color rgb="FF000000"/>
      <name val="GHEA Grapalat"/>
      <family val="3"/>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sz val="12"/>
      <color rgb="FF000000"/>
      <name val="Calibri"/>
      <family val="2"/>
    </font>
    <font>
      <sz val="9"/>
      <color rgb="FF444444"/>
      <name val="Calibri"/>
      <family val="2"/>
    </font>
    <font>
      <sz val="12"/>
      <name val="Times New Roman CE"/>
      <family val="1"/>
      <charset val="238"/>
    </font>
    <font>
      <sz val="11"/>
      <color rgb="FF9C5700"/>
      <name val="Calibri"/>
      <family val="2"/>
      <scheme val="minor"/>
    </font>
    <font>
      <sz val="8"/>
      <name val="GHEA Grapalat"/>
      <family val="2"/>
    </font>
    <font>
      <b/>
      <sz val="7"/>
      <color rgb="FF1F497D"/>
      <name val="GHEA Grapalat"/>
      <family val="3"/>
    </font>
    <font>
      <b/>
      <sz val="10"/>
      <color theme="0"/>
      <name val="GHEA Grapalat"/>
      <family val="3"/>
    </font>
    <font>
      <sz val="10"/>
      <color theme="0"/>
      <name val="GHEA Grapalat"/>
      <family val="3"/>
    </font>
    <font>
      <b/>
      <i/>
      <sz val="9"/>
      <color theme="1"/>
      <name val="GHEA Grapalat"/>
      <family val="3"/>
    </font>
    <font>
      <b/>
      <i/>
      <sz val="10"/>
      <name val="GHEA Grapalat"/>
      <family val="3"/>
    </font>
    <font>
      <i/>
      <sz val="7"/>
      <color rgb="FF000000"/>
      <name val="GHEA Grapalat"/>
      <family val="3"/>
    </font>
    <font>
      <b/>
      <sz val="8"/>
      <color rgb="FF000000"/>
      <name val="GHEA Grapalat"/>
      <family val="3"/>
    </font>
    <font>
      <i/>
      <sz val="8"/>
      <color theme="1"/>
      <name val="GHEA Grapalat"/>
      <family val="3"/>
    </font>
    <font>
      <sz val="8"/>
      <color theme="1"/>
      <name val="Wingdings"/>
      <charset val="2"/>
    </font>
    <font>
      <sz val="7"/>
      <color theme="1"/>
      <name val="Times New Roman"/>
      <family val="1"/>
    </font>
    <font>
      <sz val="8"/>
      <color theme="1"/>
      <name val="Cambria Math"/>
      <family val="1"/>
    </font>
    <font>
      <sz val="10"/>
      <color rgb="FF000000"/>
      <name val="Calibri"/>
      <family val="2"/>
    </font>
  </fonts>
  <fills count="6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38">
    <border>
      <left/>
      <right/>
      <top/>
      <bottom/>
      <diagonal/>
    </border>
    <border>
      <left style="thin">
        <color indexed="1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bottom style="medium">
        <color indexed="64"/>
      </bottom>
      <diagonal/>
    </border>
  </borders>
  <cellStyleXfs count="4198">
    <xf numFmtId="0" fontId="0" fillId="0" borderId="0"/>
    <xf numFmtId="0" fontId="29" fillId="0" borderId="0"/>
    <xf numFmtId="0" fontId="31" fillId="0" borderId="0"/>
    <xf numFmtId="0" fontId="32" fillId="0" borderId="0"/>
    <xf numFmtId="0" fontId="33" fillId="0" borderId="0"/>
    <xf numFmtId="0" fontId="30" fillId="0" borderId="0"/>
    <xf numFmtId="0" fontId="30" fillId="0" borderId="0"/>
    <xf numFmtId="0" fontId="35" fillId="0" borderId="0"/>
    <xf numFmtId="0" fontId="30" fillId="0" borderId="0"/>
    <xf numFmtId="0" fontId="30" fillId="0" borderId="0"/>
    <xf numFmtId="0" fontId="34" fillId="0" borderId="0"/>
    <xf numFmtId="0" fontId="30" fillId="0" borderId="0"/>
    <xf numFmtId="0" fontId="38" fillId="0" borderId="0"/>
    <xf numFmtId="43" fontId="38" fillId="0" borderId="0" applyFont="0" applyFill="0" applyBorder="0" applyAlignment="0" applyProtection="0"/>
    <xf numFmtId="0" fontId="30" fillId="0" borderId="0"/>
    <xf numFmtId="0" fontId="30" fillId="0" borderId="0"/>
    <xf numFmtId="166" fontId="39" fillId="0" borderId="0"/>
    <xf numFmtId="0" fontId="40" fillId="0" borderId="0"/>
    <xf numFmtId="43" fontId="30" fillId="0" borderId="0" applyFont="0" applyFill="0" applyBorder="0" applyAlignment="0" applyProtection="0"/>
    <xf numFmtId="0" fontId="42" fillId="0" borderId="0"/>
    <xf numFmtId="0" fontId="43" fillId="0" borderId="0"/>
    <xf numFmtId="43" fontId="30" fillId="0" borderId="0" applyFont="0" applyFill="0" applyBorder="0" applyAlignment="0" applyProtection="0"/>
    <xf numFmtId="0" fontId="45" fillId="0" borderId="0"/>
    <xf numFmtId="43" fontId="45" fillId="0" borderId="0" applyFont="0" applyFill="0" applyBorder="0" applyAlignment="0" applyProtection="0"/>
    <xf numFmtId="0" fontId="46" fillId="0" borderId="0" applyNumberFormat="0" applyFill="0" applyBorder="0" applyAlignment="0" applyProtection="0"/>
    <xf numFmtId="0" fontId="30" fillId="0" borderId="0"/>
    <xf numFmtId="9" fontId="38" fillId="0" borderId="0" applyFont="0" applyFill="0" applyBorder="0" applyAlignment="0" applyProtection="0"/>
    <xf numFmtId="0" fontId="28" fillId="0" borderId="0"/>
    <xf numFmtId="0" fontId="28" fillId="0" borderId="0"/>
    <xf numFmtId="0" fontId="45" fillId="0" borderId="0"/>
    <xf numFmtId="43" fontId="45" fillId="0" borderId="0" applyFont="0" applyFill="0" applyBorder="0" applyAlignment="0" applyProtection="0"/>
    <xf numFmtId="166" fontId="58" fillId="0" borderId="0"/>
    <xf numFmtId="172" fontId="58" fillId="0" borderId="0">
      <alignment vertical="center"/>
    </xf>
    <xf numFmtId="166" fontId="39" fillId="0" borderId="0"/>
    <xf numFmtId="0" fontId="29" fillId="0" borderId="0"/>
    <xf numFmtId="172" fontId="58" fillId="0" borderId="0"/>
    <xf numFmtId="174" fontId="39" fillId="0" borderId="0"/>
    <xf numFmtId="172" fontId="58" fillId="0" borderId="0"/>
    <xf numFmtId="173" fontId="58" fillId="0" borderId="0"/>
    <xf numFmtId="43" fontId="59" fillId="0" borderId="0" applyFont="0" applyFill="0" applyBorder="0" applyAlignment="0" applyProtection="0"/>
    <xf numFmtId="0" fontId="60" fillId="0" borderId="0" applyNumberFormat="0" applyFill="0" applyBorder="0" applyAlignment="0" applyProtection="0"/>
    <xf numFmtId="0" fontId="61" fillId="0" borderId="2" applyNumberFormat="0" applyFill="0" applyAlignment="0" applyProtection="0"/>
    <xf numFmtId="0" fontId="62" fillId="0" borderId="3" applyNumberFormat="0" applyFill="0" applyAlignment="0" applyProtection="0"/>
    <xf numFmtId="0" fontId="63" fillId="0" borderId="4" applyNumberFormat="0" applyFill="0" applyAlignment="0" applyProtection="0"/>
    <xf numFmtId="0" fontId="63" fillId="0" borderId="0" applyNumberFormat="0" applyFill="0" applyBorder="0" applyAlignment="0" applyProtection="0"/>
    <xf numFmtId="0" fontId="64" fillId="3" borderId="0" applyNumberFormat="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5" applyNumberFormat="0" applyAlignment="0" applyProtection="0"/>
    <xf numFmtId="0" fontId="68" fillId="7" borderId="6" applyNumberFormat="0" applyAlignment="0" applyProtection="0"/>
    <xf numFmtId="0" fontId="69" fillId="7" borderId="5" applyNumberFormat="0" applyAlignment="0" applyProtection="0"/>
    <xf numFmtId="0" fontId="70" fillId="0" borderId="7" applyNumberFormat="0" applyFill="0" applyAlignment="0" applyProtection="0"/>
    <xf numFmtId="0" fontId="71" fillId="8" borderId="8" applyNumberFormat="0" applyAlignment="0" applyProtection="0"/>
    <xf numFmtId="0" fontId="57" fillId="0" borderId="0" applyNumberFormat="0" applyFill="0" applyBorder="0" applyAlignment="0" applyProtection="0"/>
    <xf numFmtId="0" fontId="30" fillId="9" borderId="9" applyNumberFormat="0" applyFont="0" applyAlignment="0" applyProtection="0"/>
    <xf numFmtId="0" fontId="72" fillId="0" borderId="0" applyNumberFormat="0" applyFill="0" applyBorder="0" applyAlignment="0" applyProtection="0"/>
    <xf numFmtId="0" fontId="48" fillId="0" borderId="10" applyNumberFormat="0" applyFill="0" applyAlignment="0" applyProtection="0"/>
    <xf numFmtId="0" fontId="73"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73" fillId="21" borderId="0" applyNumberFormat="0" applyBorder="0" applyAlignment="0" applyProtection="0"/>
    <xf numFmtId="0" fontId="73"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73" fillId="33" borderId="0" applyNumberFormat="0" applyBorder="0" applyAlignment="0" applyProtection="0"/>
    <xf numFmtId="0" fontId="27" fillId="0" borderId="0"/>
    <xf numFmtId="9" fontId="30" fillId="0" borderId="0" applyFont="0" applyFill="0" applyBorder="0" applyAlignment="0" applyProtection="0"/>
    <xf numFmtId="0" fontId="45" fillId="0" borderId="0"/>
    <xf numFmtId="43" fontId="45" fillId="0" borderId="0" applyFont="0" applyFill="0" applyBorder="0" applyAlignment="0" applyProtection="0"/>
    <xf numFmtId="0" fontId="26" fillId="0" borderId="0"/>
    <xf numFmtId="0" fontId="26" fillId="0" borderId="0"/>
    <xf numFmtId="0" fontId="61" fillId="0" borderId="2" applyNumberFormat="0" applyFill="0" applyAlignment="0" applyProtection="0"/>
    <xf numFmtId="0" fontId="62" fillId="0" borderId="3" applyNumberFormat="0" applyFill="0" applyAlignment="0" applyProtection="0"/>
    <xf numFmtId="0" fontId="63" fillId="0" borderId="4" applyNumberFormat="0" applyFill="0" applyAlignment="0" applyProtection="0"/>
    <xf numFmtId="0" fontId="63" fillId="0" borderId="0" applyNumberFormat="0" applyFill="0" applyBorder="0" applyAlignment="0" applyProtection="0"/>
    <xf numFmtId="0" fontId="64" fillId="3" borderId="0" applyNumberFormat="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5" applyNumberFormat="0" applyAlignment="0" applyProtection="0"/>
    <xf numFmtId="0" fontId="68" fillId="7" borderId="6" applyNumberFormat="0" applyAlignment="0" applyProtection="0"/>
    <xf numFmtId="0" fontId="69" fillId="7" borderId="5" applyNumberFormat="0" applyAlignment="0" applyProtection="0"/>
    <xf numFmtId="0" fontId="70" fillId="0" borderId="7" applyNumberFormat="0" applyFill="0" applyAlignment="0" applyProtection="0"/>
    <xf numFmtId="0" fontId="71" fillId="8" borderId="8" applyNumberFormat="0" applyAlignment="0" applyProtection="0"/>
    <xf numFmtId="0" fontId="57" fillId="0" borderId="0" applyNumberFormat="0" applyFill="0" applyBorder="0" applyAlignment="0" applyProtection="0"/>
    <xf numFmtId="0" fontId="72" fillId="0" borderId="0" applyNumberFormat="0" applyFill="0" applyBorder="0" applyAlignment="0" applyProtection="0"/>
    <xf numFmtId="0" fontId="48" fillId="0" borderId="10" applyNumberFormat="0" applyFill="0" applyAlignment="0" applyProtection="0"/>
    <xf numFmtId="0" fontId="73"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73" fillId="21" borderId="0" applyNumberFormat="0" applyBorder="0" applyAlignment="0" applyProtection="0"/>
    <xf numFmtId="0" fontId="73"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73" fillId="33"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4" fillId="0" borderId="0"/>
    <xf numFmtId="9" fontId="29" fillId="0" borderId="0" applyFont="0" applyFill="0" applyBorder="0" applyAlignment="0" applyProtection="0"/>
    <xf numFmtId="0" fontId="82" fillId="0" borderId="0"/>
    <xf numFmtId="0" fontId="38" fillId="0" borderId="0"/>
    <xf numFmtId="0" fontId="83" fillId="0" borderId="0"/>
    <xf numFmtId="9" fontId="35" fillId="0" borderId="0" applyFont="0" applyFill="0" applyBorder="0" applyAlignment="0" applyProtection="0"/>
    <xf numFmtId="0" fontId="84" fillId="0" borderId="0"/>
    <xf numFmtId="0" fontId="35" fillId="0" borderId="0"/>
    <xf numFmtId="0" fontId="24" fillId="9" borderId="9" applyNumberFormat="0" applyFont="0" applyAlignment="0" applyProtection="0"/>
    <xf numFmtId="0" fontId="97" fillId="0" borderId="2" applyNumberFormat="0" applyFill="0" applyAlignment="0" applyProtection="0"/>
    <xf numFmtId="0" fontId="98" fillId="0" borderId="3" applyNumberFormat="0" applyFill="0" applyAlignment="0" applyProtection="0"/>
    <xf numFmtId="0" fontId="99" fillId="0" borderId="4" applyNumberFormat="0" applyFill="0" applyAlignment="0" applyProtection="0"/>
    <xf numFmtId="0" fontId="99" fillId="0" borderId="0" applyNumberFormat="0" applyFill="0" applyBorder="0" applyAlignment="0" applyProtection="0"/>
    <xf numFmtId="0" fontId="100" fillId="3" borderId="0" applyNumberFormat="0" applyBorder="0" applyAlignment="0" applyProtection="0"/>
    <xf numFmtId="0" fontId="101" fillId="4" borderId="0" applyNumberFormat="0" applyBorder="0" applyAlignment="0" applyProtection="0"/>
    <xf numFmtId="0" fontId="102" fillId="5" borderId="0" applyNumberFormat="0" applyBorder="0" applyAlignment="0" applyProtection="0"/>
    <xf numFmtId="0" fontId="103" fillId="6" borderId="5" applyNumberFormat="0" applyAlignment="0" applyProtection="0"/>
    <xf numFmtId="0" fontId="104" fillId="7" borderId="6" applyNumberFormat="0" applyAlignment="0" applyProtection="0"/>
    <xf numFmtId="0" fontId="105" fillId="7" borderId="5" applyNumberFormat="0" applyAlignment="0" applyProtection="0"/>
    <xf numFmtId="0" fontId="106" fillId="0" borderId="7" applyNumberFormat="0" applyFill="0" applyAlignment="0" applyProtection="0"/>
    <xf numFmtId="0" fontId="107" fillId="8" borderId="8" applyNumberFormat="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0" fillId="0" borderId="10" applyNumberFormat="0" applyFill="0" applyAlignment="0" applyProtection="0"/>
    <xf numFmtId="0" fontId="111"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111" fillId="21" borderId="0" applyNumberFormat="0" applyBorder="0" applyAlignment="0" applyProtection="0"/>
    <xf numFmtId="0" fontId="111"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111" fillId="25" borderId="0" applyNumberFormat="0" applyBorder="0" applyAlignment="0" applyProtection="0"/>
    <xf numFmtId="0" fontId="111"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111" fillId="29" borderId="0" applyNumberFormat="0" applyBorder="0" applyAlignment="0" applyProtection="0"/>
    <xf numFmtId="0" fontId="111"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111" fillId="33" borderId="0" applyNumberFormat="0" applyBorder="0" applyAlignment="0" applyProtection="0"/>
    <xf numFmtId="0" fontId="45" fillId="9" borderId="9" applyNumberFormat="0" applyFont="0" applyAlignment="0" applyProtection="0"/>
    <xf numFmtId="0" fontId="45" fillId="0" borderId="0"/>
    <xf numFmtId="0" fontId="45" fillId="9" borderId="9" applyNumberFormat="0" applyFont="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9" borderId="9" applyNumberFormat="0" applyFont="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9" borderId="9" applyNumberFormat="0" applyFont="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61" fillId="0" borderId="2" applyNumberFormat="0" applyFill="0" applyAlignment="0" applyProtection="0"/>
    <xf numFmtId="0" fontId="62" fillId="0" borderId="3" applyNumberFormat="0" applyFill="0" applyAlignment="0" applyProtection="0"/>
    <xf numFmtId="0" fontId="63" fillId="0" borderId="4" applyNumberFormat="0" applyFill="0" applyAlignment="0" applyProtection="0"/>
    <xf numFmtId="0" fontId="63" fillId="0" borderId="0" applyNumberFormat="0" applyFill="0" applyBorder="0" applyAlignment="0" applyProtection="0"/>
    <xf numFmtId="0" fontId="85" fillId="3" borderId="0" applyNumberFormat="0" applyBorder="0" applyAlignment="0" applyProtection="0"/>
    <xf numFmtId="0" fontId="86" fillId="4" borderId="0" applyNumberFormat="0" applyBorder="0" applyAlignment="0" applyProtection="0"/>
    <xf numFmtId="0" fontId="87" fillId="5" borderId="0" applyNumberFormat="0" applyBorder="0" applyAlignment="0" applyProtection="0"/>
    <xf numFmtId="0" fontId="88" fillId="6" borderId="5" applyNumberFormat="0" applyAlignment="0" applyProtection="0"/>
    <xf numFmtId="0" fontId="89" fillId="7" borderId="6" applyNumberFormat="0" applyAlignment="0" applyProtection="0"/>
    <xf numFmtId="0" fontId="90" fillId="7" borderId="5" applyNumberFormat="0" applyAlignment="0" applyProtection="0"/>
    <xf numFmtId="0" fontId="91" fillId="0" borderId="7" applyNumberFormat="0" applyFill="0" applyAlignment="0" applyProtection="0"/>
    <xf numFmtId="0" fontId="92" fillId="8" borderId="8" applyNumberFormat="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10" applyNumberFormat="0" applyFill="0" applyAlignment="0" applyProtection="0"/>
    <xf numFmtId="0" fontId="96"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96" fillId="13" borderId="0" applyNumberFormat="0" applyBorder="0" applyAlignment="0" applyProtection="0"/>
    <xf numFmtId="0" fontId="96"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6" fillId="29" borderId="0" applyNumberFormat="0" applyBorder="0" applyAlignment="0" applyProtection="0"/>
    <xf numFmtId="0" fontId="96"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6" fillId="33" borderId="0" applyNumberFormat="0" applyBorder="0" applyAlignment="0" applyProtection="0"/>
    <xf numFmtId="0" fontId="97" fillId="0" borderId="2" applyNumberFormat="0" applyFill="0" applyAlignment="0" applyProtection="0"/>
    <xf numFmtId="0" fontId="98" fillId="0" borderId="3" applyNumberFormat="0" applyFill="0" applyAlignment="0" applyProtection="0"/>
    <xf numFmtId="0" fontId="99" fillId="0" borderId="4" applyNumberFormat="0" applyFill="0" applyAlignment="0" applyProtection="0"/>
    <xf numFmtId="0" fontId="99" fillId="0" borderId="0" applyNumberFormat="0" applyFill="0" applyBorder="0" applyAlignment="0" applyProtection="0"/>
    <xf numFmtId="0" fontId="100" fillId="3" borderId="0" applyNumberFormat="0" applyBorder="0" applyAlignment="0" applyProtection="0"/>
    <xf numFmtId="0" fontId="101" fillId="4" borderId="0" applyNumberFormat="0" applyBorder="0" applyAlignment="0" applyProtection="0"/>
    <xf numFmtId="0" fontId="102" fillId="5" borderId="0" applyNumberFormat="0" applyBorder="0" applyAlignment="0" applyProtection="0"/>
    <xf numFmtId="0" fontId="103" fillId="6" borderId="5" applyNumberFormat="0" applyAlignment="0" applyProtection="0"/>
    <xf numFmtId="0" fontId="104" fillId="7" borderId="6" applyNumberFormat="0" applyAlignment="0" applyProtection="0"/>
    <xf numFmtId="0" fontId="105" fillId="7" borderId="5" applyNumberFormat="0" applyAlignment="0" applyProtection="0"/>
    <xf numFmtId="0" fontId="106" fillId="0" borderId="7" applyNumberFormat="0" applyFill="0" applyAlignment="0" applyProtection="0"/>
    <xf numFmtId="0" fontId="107" fillId="8" borderId="8" applyNumberFormat="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0" fillId="0" borderId="10" applyNumberFormat="0" applyFill="0" applyAlignment="0" applyProtection="0"/>
    <xf numFmtId="0" fontId="111"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111" fillId="21" borderId="0" applyNumberFormat="0" applyBorder="0" applyAlignment="0" applyProtection="0"/>
    <xf numFmtId="0" fontId="111"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111" fillId="25" borderId="0" applyNumberFormat="0" applyBorder="0" applyAlignment="0" applyProtection="0"/>
    <xf numFmtId="0" fontId="111"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111" fillId="29" borderId="0" applyNumberFormat="0" applyBorder="0" applyAlignment="0" applyProtection="0"/>
    <xf numFmtId="0" fontId="111"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111" fillId="33" borderId="0" applyNumberFormat="0" applyBorder="0" applyAlignment="0" applyProtection="0"/>
    <xf numFmtId="0" fontId="45" fillId="9" borderId="9" applyNumberFormat="0" applyFont="0" applyAlignment="0" applyProtection="0"/>
    <xf numFmtId="0" fontId="45" fillId="0" borderId="0"/>
    <xf numFmtId="0" fontId="45" fillId="9" borderId="9" applyNumberFormat="0" applyFont="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9" borderId="9" applyNumberFormat="0" applyFont="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112" fillId="0" borderId="0"/>
    <xf numFmtId="0" fontId="30" fillId="0" borderId="0"/>
    <xf numFmtId="0" fontId="82" fillId="0" borderId="0"/>
    <xf numFmtId="0" fontId="45" fillId="0" borderId="0"/>
    <xf numFmtId="0" fontId="82" fillId="0" borderId="0"/>
    <xf numFmtId="43" fontId="82" fillId="0" borderId="0" applyFont="0" applyFill="0" applyBorder="0" applyAlignment="0" applyProtection="0"/>
    <xf numFmtId="43" fontId="82" fillId="0" borderId="0" applyFont="0" applyFill="0" applyBorder="0" applyAlignment="0" applyProtection="0"/>
    <xf numFmtId="43" fontId="39" fillId="0" borderId="0"/>
    <xf numFmtId="176" fontId="39" fillId="0" borderId="0"/>
    <xf numFmtId="176" fontId="39" fillId="0" borderId="0"/>
    <xf numFmtId="43" fontId="45" fillId="0" borderId="0" applyFont="0" applyFill="0" applyBorder="0" applyAlignment="0" applyProtection="0"/>
    <xf numFmtId="166" fontId="58" fillId="0" borderId="0"/>
    <xf numFmtId="43" fontId="30" fillId="0" borderId="0" applyFont="0" applyFill="0" applyBorder="0" applyAlignment="0" applyProtection="0"/>
    <xf numFmtId="166" fontId="58" fillId="0" borderId="0"/>
    <xf numFmtId="0" fontId="29" fillId="0" borderId="0"/>
    <xf numFmtId="0" fontId="75" fillId="0" borderId="0"/>
    <xf numFmtId="0" fontId="29" fillId="0" borderId="0"/>
    <xf numFmtId="0" fontId="29" fillId="0" borderId="0"/>
    <xf numFmtId="0" fontId="82" fillId="0" borderId="0"/>
    <xf numFmtId="43" fontId="29" fillId="0" borderId="0" applyFont="0" applyFill="0" applyBorder="0" applyAlignment="0" applyProtection="0"/>
    <xf numFmtId="43" fontId="29" fillId="0" borderId="0" applyFont="0" applyFill="0" applyBorder="0" applyAlignment="0" applyProtection="0"/>
    <xf numFmtId="0" fontId="82" fillId="0" borderId="0"/>
    <xf numFmtId="0" fontId="30" fillId="0" borderId="0"/>
    <xf numFmtId="0" fontId="29" fillId="0" borderId="0"/>
    <xf numFmtId="172" fontId="39" fillId="0" borderId="0"/>
    <xf numFmtId="166" fontId="58" fillId="0" borderId="0"/>
    <xf numFmtId="166" fontId="58" fillId="0" borderId="0"/>
    <xf numFmtId="166" fontId="58" fillId="0" borderId="0"/>
    <xf numFmtId="172" fontId="58" fillId="0" borderId="0"/>
    <xf numFmtId="172" fontId="39" fillId="0" borderId="0">
      <alignment vertical="center"/>
    </xf>
    <xf numFmtId="0" fontId="81" fillId="0" borderId="0"/>
    <xf numFmtId="166" fontId="39" fillId="0" borderId="0"/>
    <xf numFmtId="0" fontId="29" fillId="0" borderId="0"/>
    <xf numFmtId="172" fontId="58" fillId="0" borderId="0"/>
    <xf numFmtId="166" fontId="39" fillId="0" borderId="0"/>
    <xf numFmtId="172" fontId="39" fillId="0" borderId="0"/>
    <xf numFmtId="0" fontId="75" fillId="0" borderId="0"/>
    <xf numFmtId="166" fontId="58" fillId="0" borderId="0"/>
    <xf numFmtId="172" fontId="58" fillId="0" borderId="0"/>
    <xf numFmtId="0" fontId="59" fillId="0" borderId="0"/>
    <xf numFmtId="172" fontId="58" fillId="0" borderId="0"/>
    <xf numFmtId="166" fontId="58" fillId="0" borderId="0"/>
    <xf numFmtId="0" fontId="45" fillId="0" borderId="0"/>
    <xf numFmtId="166" fontId="58" fillId="0" borderId="0"/>
    <xf numFmtId="0" fontId="82" fillId="0" borderId="0"/>
    <xf numFmtId="166" fontId="58" fillId="0" borderId="0"/>
    <xf numFmtId="166" fontId="58" fillId="0" borderId="0"/>
    <xf numFmtId="173" fontId="58" fillId="0" borderId="0"/>
    <xf numFmtId="177" fontId="39" fillId="0" borderId="0"/>
    <xf numFmtId="176" fontId="58" fillId="0" borderId="0"/>
    <xf numFmtId="176" fontId="39" fillId="0" borderId="0"/>
    <xf numFmtId="173" fontId="58" fillId="0" borderId="0"/>
    <xf numFmtId="177" fontId="39" fillId="0" borderId="0"/>
    <xf numFmtId="176" fontId="58" fillId="0" borderId="0"/>
    <xf numFmtId="176" fontId="39" fillId="0" borderId="0"/>
    <xf numFmtId="178" fontId="39" fillId="0" borderId="0"/>
    <xf numFmtId="174" fontId="39" fillId="0" borderId="0"/>
    <xf numFmtId="177" fontId="58" fillId="0" borderId="0"/>
    <xf numFmtId="176" fontId="58" fillId="0" borderId="0"/>
    <xf numFmtId="176" fontId="39" fillId="0" borderId="0"/>
    <xf numFmtId="177" fontId="58" fillId="0" borderId="0"/>
    <xf numFmtId="0" fontId="59" fillId="0" borderId="0"/>
    <xf numFmtId="176" fontId="39" fillId="0" borderId="0"/>
    <xf numFmtId="177" fontId="39" fillId="0" borderId="0"/>
    <xf numFmtId="173" fontId="58" fillId="0" borderId="0"/>
    <xf numFmtId="43" fontId="30" fillId="0" borderId="0" applyFont="0" applyFill="0" applyBorder="0" applyAlignment="0" applyProtection="0"/>
    <xf numFmtId="0" fontId="30" fillId="0" borderId="0"/>
    <xf numFmtId="43" fontId="30" fillId="0" borderId="0" applyFont="0" applyFill="0" applyBorder="0" applyAlignment="0" applyProtection="0"/>
    <xf numFmtId="0" fontId="30" fillId="0" borderId="0"/>
    <xf numFmtId="0" fontId="30" fillId="0" borderId="0"/>
    <xf numFmtId="0" fontId="23" fillId="0" borderId="0"/>
    <xf numFmtId="0" fontId="23" fillId="0" borderId="0"/>
    <xf numFmtId="0" fontId="29" fillId="0" borderId="0"/>
    <xf numFmtId="0" fontId="113" fillId="0" borderId="0"/>
    <xf numFmtId="0" fontId="115" fillId="34" borderId="0" applyNumberFormat="0" applyBorder="0" applyAlignment="0" applyProtection="0"/>
    <xf numFmtId="0" fontId="115" fillId="35" borderId="0" applyNumberFormat="0" applyBorder="0" applyAlignment="0" applyProtection="0"/>
    <xf numFmtId="0" fontId="115" fillId="36" borderId="0" applyNumberFormat="0" applyBorder="0" applyAlignment="0" applyProtection="0"/>
    <xf numFmtId="0" fontId="115" fillId="37" borderId="0" applyNumberFormat="0" applyBorder="0" applyAlignment="0" applyProtection="0"/>
    <xf numFmtId="0" fontId="115" fillId="38" borderId="0" applyNumberFormat="0" applyBorder="0" applyAlignment="0" applyProtection="0"/>
    <xf numFmtId="0" fontId="115" fillId="39"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37" borderId="0" applyNumberFormat="0" applyBorder="0" applyAlignment="0" applyProtection="0"/>
    <xf numFmtId="0" fontId="115" fillId="40" borderId="0" applyNumberFormat="0" applyBorder="0" applyAlignment="0" applyProtection="0"/>
    <xf numFmtId="0" fontId="115" fillId="43" borderId="0" applyNumberFormat="0" applyBorder="0" applyAlignment="0" applyProtection="0"/>
    <xf numFmtId="0" fontId="116" fillId="44"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7" fillId="0" borderId="12" applyNumberFormat="0" applyFill="0" applyAlignment="0" applyProtection="0"/>
    <xf numFmtId="0" fontId="118" fillId="35" borderId="0" applyNumberFormat="0" applyBorder="0" applyAlignment="0" applyProtection="0"/>
    <xf numFmtId="0" fontId="114" fillId="0" borderId="0" applyNumberFormat="0" applyFill="0" applyBorder="0" applyAlignment="0" applyProtection="0">
      <alignment vertical="top"/>
      <protection locked="0"/>
    </xf>
    <xf numFmtId="0" fontId="119" fillId="49" borderId="13" applyNumberFormat="0" applyAlignment="0" applyProtection="0"/>
    <xf numFmtId="0" fontId="120" fillId="0" borderId="14" applyNumberFormat="0" applyFill="0" applyAlignment="0" applyProtection="0"/>
    <xf numFmtId="0" fontId="121" fillId="0" borderId="15" applyNumberFormat="0" applyFill="0" applyAlignment="0" applyProtection="0"/>
    <xf numFmtId="0" fontId="122" fillId="0" borderId="16" applyNumberFormat="0" applyFill="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4" fillId="50" borderId="0" applyNumberFormat="0" applyBorder="0" applyAlignment="0" applyProtection="0"/>
    <xf numFmtId="0" fontId="81" fillId="0" borderId="0"/>
    <xf numFmtId="0" fontId="34" fillId="0" borderId="0"/>
    <xf numFmtId="9" fontId="82" fillId="0" borderId="0" applyFont="0" applyFill="0" applyBorder="0" applyAlignment="0" applyProtection="0"/>
    <xf numFmtId="0" fontId="32" fillId="51" borderId="17" applyNumberFormat="0" applyFont="0" applyAlignment="0" applyProtection="0"/>
    <xf numFmtId="0" fontId="125" fillId="0" borderId="18" applyNumberFormat="0" applyFill="0" applyAlignment="0" applyProtection="0"/>
    <xf numFmtId="0" fontId="126" fillId="36" borderId="0" applyNumberFormat="0" applyBorder="0" applyAlignment="0" applyProtection="0"/>
    <xf numFmtId="0" fontId="127" fillId="0" borderId="0" applyNumberFormat="0" applyFill="0" applyBorder="0" applyAlignment="0" applyProtection="0"/>
    <xf numFmtId="0" fontId="128" fillId="39" borderId="19" applyNumberFormat="0" applyAlignment="0" applyProtection="0"/>
    <xf numFmtId="0" fontId="129" fillId="52" borderId="19" applyNumberFormat="0" applyAlignment="0" applyProtection="0"/>
    <xf numFmtId="0" fontId="130" fillId="52" borderId="20" applyNumberFormat="0" applyAlignment="0" applyProtection="0"/>
    <xf numFmtId="0" fontId="131" fillId="0" borderId="0" applyNumberFormat="0" applyFill="0" applyBorder="0" applyAlignment="0" applyProtection="0"/>
    <xf numFmtId="0" fontId="116" fillId="53" borderId="0" applyNumberFormat="0" applyBorder="0" applyAlignment="0" applyProtection="0"/>
    <xf numFmtId="0" fontId="116" fillId="48" borderId="0" applyNumberFormat="0" applyBorder="0" applyAlignment="0" applyProtection="0"/>
    <xf numFmtId="0" fontId="116" fillId="54"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55" borderId="0" applyNumberFormat="0" applyBorder="0" applyAlignment="0" applyProtection="0"/>
    <xf numFmtId="0" fontId="22" fillId="0" borderId="0"/>
    <xf numFmtId="0" fontId="22" fillId="0" borderId="0"/>
    <xf numFmtId="0" fontId="21" fillId="0" borderId="0"/>
    <xf numFmtId="0" fontId="20" fillId="0" borderId="0"/>
    <xf numFmtId="0" fontId="138" fillId="0" borderId="0"/>
    <xf numFmtId="0" fontId="139" fillId="0" borderId="0"/>
    <xf numFmtId="9" fontId="138" fillId="0" borderId="0" applyFont="0" applyFill="0" applyBorder="0" applyAlignment="0" applyProtection="0"/>
    <xf numFmtId="0" fontId="19" fillId="0" borderId="0"/>
    <xf numFmtId="0" fontId="19" fillId="0" borderId="0"/>
    <xf numFmtId="0" fontId="82" fillId="0" borderId="0"/>
    <xf numFmtId="0" fontId="18" fillId="0" borderId="0"/>
    <xf numFmtId="0" fontId="17" fillId="0" borderId="0"/>
    <xf numFmtId="0" fontId="16" fillId="0" borderId="0"/>
    <xf numFmtId="0" fontId="15" fillId="0" borderId="0"/>
    <xf numFmtId="0" fontId="147" fillId="0" borderId="0"/>
    <xf numFmtId="0" fontId="14" fillId="0" borderId="0"/>
    <xf numFmtId="43" fontId="14" fillId="0" borderId="0" applyFont="0" applyFill="0" applyBorder="0" applyAlignment="0" applyProtection="0"/>
    <xf numFmtId="0" fontId="14" fillId="9" borderId="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43" fontId="13" fillId="0" borderId="0" applyFont="0" applyFill="0" applyBorder="0" applyAlignment="0" applyProtection="0"/>
    <xf numFmtId="0" fontId="151" fillId="38" borderId="0" applyNumberFormat="0" applyBorder="0" applyAlignment="0" applyProtection="0"/>
    <xf numFmtId="0" fontId="30" fillId="0" borderId="0"/>
    <xf numFmtId="0" fontId="30" fillId="11" borderId="0" applyNumberFormat="0" applyBorder="0" applyAlignment="0" applyProtection="0"/>
    <xf numFmtId="43" fontId="82" fillId="0" borderId="0" applyFont="0" applyFill="0" applyBorder="0" applyAlignment="0" applyProtection="0"/>
    <xf numFmtId="0" fontId="30" fillId="15" borderId="0" applyNumberFormat="0" applyBorder="0" applyAlignment="0" applyProtection="0"/>
    <xf numFmtId="0" fontId="111" fillId="14"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180" fontId="82" fillId="0" borderId="0" applyFont="0" applyFill="0" applyBorder="0" applyAlignment="0" applyProtection="0"/>
    <xf numFmtId="0" fontId="30" fillId="27" borderId="0" applyNumberFormat="0" applyBorder="0" applyAlignment="0" applyProtection="0"/>
    <xf numFmtId="43" fontId="82" fillId="0" borderId="0" applyFont="0" applyFill="0" applyBorder="0" applyAlignment="0" applyProtection="0"/>
    <xf numFmtId="0" fontId="30" fillId="31" borderId="0" applyNumberFormat="0" applyBorder="0" applyAlignment="0" applyProtection="0"/>
    <xf numFmtId="0" fontId="151" fillId="0" borderId="0"/>
    <xf numFmtId="0" fontId="30" fillId="12" borderId="0" applyNumberFormat="0" applyBorder="0" applyAlignment="0" applyProtection="0"/>
    <xf numFmtId="0" fontId="82" fillId="0" borderId="0"/>
    <xf numFmtId="0" fontId="30" fillId="16" borderId="0" applyNumberFormat="0" applyBorder="0" applyAlignment="0" applyProtection="0"/>
    <xf numFmtId="0" fontId="152" fillId="0" borderId="0"/>
    <xf numFmtId="0" fontId="30" fillId="20" borderId="0" applyNumberFormat="0" applyBorder="0" applyAlignment="0" applyProtection="0"/>
    <xf numFmtId="0" fontId="151" fillId="0" borderId="0"/>
    <xf numFmtId="0" fontId="30" fillId="24" borderId="0" applyNumberFormat="0" applyBorder="0" applyAlignment="0" applyProtection="0"/>
    <xf numFmtId="0" fontId="13" fillId="0" borderId="0"/>
    <xf numFmtId="0" fontId="30" fillId="28" borderId="0" applyNumberFormat="0" applyBorder="0" applyAlignment="0" applyProtection="0"/>
    <xf numFmtId="0" fontId="13" fillId="0" borderId="0"/>
    <xf numFmtId="0" fontId="30" fillId="32" borderId="0" applyNumberFormat="0" applyBorder="0" applyAlignment="0" applyProtection="0"/>
    <xf numFmtId="0" fontId="13" fillId="0" borderId="0"/>
    <xf numFmtId="0" fontId="73" fillId="13" borderId="0" applyNumberFormat="0" applyBorder="0" applyAlignment="0" applyProtection="0"/>
    <xf numFmtId="0" fontId="13" fillId="0" borderId="0"/>
    <xf numFmtId="0" fontId="73" fillId="17" borderId="0" applyNumberFormat="0" applyBorder="0" applyAlignment="0" applyProtection="0"/>
    <xf numFmtId="0" fontId="13" fillId="0" borderId="0"/>
    <xf numFmtId="0" fontId="73" fillId="21" borderId="0" applyNumberFormat="0" applyBorder="0" applyAlignment="0" applyProtection="0"/>
    <xf numFmtId="0" fontId="13" fillId="0" borderId="0"/>
    <xf numFmtId="0" fontId="73" fillId="25" borderId="0" applyNumberFormat="0" applyBorder="0" applyAlignment="0" applyProtection="0"/>
    <xf numFmtId="0" fontId="13" fillId="0" borderId="0"/>
    <xf numFmtId="0" fontId="73" fillId="29" borderId="0" applyNumberFormat="0" applyBorder="0" applyAlignment="0" applyProtection="0"/>
    <xf numFmtId="0" fontId="13" fillId="0" borderId="0"/>
    <xf numFmtId="0" fontId="73" fillId="33" borderId="0" applyNumberFormat="0" applyBorder="0" applyAlignment="0" applyProtection="0"/>
    <xf numFmtId="164" fontId="82" fillId="0" borderId="0" applyFont="0" applyFill="0" applyBorder="0" applyAlignment="0" applyProtection="0"/>
    <xf numFmtId="0" fontId="73" fillId="10" borderId="0" applyNumberFormat="0" applyBorder="0" applyAlignment="0" applyProtection="0"/>
    <xf numFmtId="0" fontId="13" fillId="0" borderId="0"/>
    <xf numFmtId="0" fontId="73" fillId="14" borderId="0" applyNumberFormat="0" applyBorder="0" applyAlignment="0" applyProtection="0"/>
    <xf numFmtId="0" fontId="13" fillId="0" borderId="0"/>
    <xf numFmtId="0" fontId="73" fillId="18" borderId="0" applyNumberFormat="0" applyBorder="0" applyAlignment="0" applyProtection="0"/>
    <xf numFmtId="0" fontId="13" fillId="0" borderId="0"/>
    <xf numFmtId="0" fontId="73" fillId="22" borderId="0" applyNumberFormat="0" applyBorder="0" applyAlignment="0" applyProtection="0"/>
    <xf numFmtId="0" fontId="13" fillId="0" borderId="0"/>
    <xf numFmtId="0" fontId="73" fillId="26" borderId="0" applyNumberFormat="0" applyBorder="0" applyAlignment="0" applyProtection="0"/>
    <xf numFmtId="9" fontId="82" fillId="0" borderId="0" applyFont="0" applyFill="0" applyBorder="0" applyAlignment="0" applyProtection="0"/>
    <xf numFmtId="0" fontId="73" fillId="30" borderId="0" applyNumberFormat="0" applyBorder="0" applyAlignment="0" applyProtection="0"/>
    <xf numFmtId="0" fontId="13" fillId="0" borderId="0"/>
    <xf numFmtId="0" fontId="65" fillId="4" borderId="0" applyNumberFormat="0" applyBorder="0" applyAlignment="0" applyProtection="0"/>
    <xf numFmtId="0" fontId="13" fillId="0" borderId="0"/>
    <xf numFmtId="0" fontId="69" fillId="7" borderId="5" applyNumberFormat="0" applyAlignment="0" applyProtection="0"/>
    <xf numFmtId="0" fontId="13" fillId="0" borderId="0"/>
    <xf numFmtId="0" fontId="71" fillId="8" borderId="8" applyNumberFormat="0" applyAlignment="0" applyProtection="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72" fillId="0" borderId="0" applyNumberFormat="0" applyFill="0" applyBorder="0" applyAlignment="0" applyProtection="0"/>
    <xf numFmtId="0" fontId="13" fillId="0" borderId="0"/>
    <xf numFmtId="0" fontId="64" fillId="3"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43" fontId="29" fillId="0" borderId="0" applyFont="0" applyFill="0" applyBorder="0" applyAlignment="0" applyProtection="0"/>
    <xf numFmtId="0" fontId="13" fillId="0" borderId="0"/>
    <xf numFmtId="0" fontId="67" fillId="6" borderId="5" applyNumberFormat="0" applyAlignment="0" applyProtection="0"/>
    <xf numFmtId="0" fontId="29" fillId="0" borderId="0"/>
    <xf numFmtId="0" fontId="70" fillId="0" borderId="7" applyNumberFormat="0" applyFill="0" applyAlignment="0" applyProtection="0"/>
    <xf numFmtId="0" fontId="151" fillId="34" borderId="0" applyNumberFormat="0" applyBorder="0" applyAlignment="0" applyProtection="0"/>
    <xf numFmtId="0" fontId="66" fillId="5" borderId="0" applyNumberFormat="0" applyBorder="0" applyAlignment="0" applyProtection="0"/>
    <xf numFmtId="0" fontId="13" fillId="0" borderId="0"/>
    <xf numFmtId="0" fontId="151" fillId="34" borderId="0" applyNumberFormat="0" applyBorder="0" applyAlignment="0" applyProtection="0"/>
    <xf numFmtId="0" fontId="151" fillId="34" borderId="0" applyNumberFormat="0" applyBorder="0" applyAlignment="0" applyProtection="0"/>
    <xf numFmtId="0" fontId="151" fillId="34" borderId="0" applyNumberFormat="0" applyBorder="0" applyAlignment="0" applyProtection="0"/>
    <xf numFmtId="0" fontId="151" fillId="34" borderId="0" applyNumberFormat="0" applyBorder="0" applyAlignment="0" applyProtection="0"/>
    <xf numFmtId="0" fontId="150" fillId="0" borderId="0"/>
    <xf numFmtId="0" fontId="151" fillId="35" borderId="0" applyNumberFormat="0" applyBorder="0" applyAlignment="0" applyProtection="0"/>
    <xf numFmtId="0" fontId="151" fillId="34" borderId="0" applyNumberFormat="0" applyBorder="0" applyAlignment="0" applyProtection="0"/>
    <xf numFmtId="0" fontId="151" fillId="35" borderId="0" applyNumberFormat="0" applyBorder="0" applyAlignment="0" applyProtection="0"/>
    <xf numFmtId="0" fontId="151" fillId="35" borderId="0" applyNumberFormat="0" applyBorder="0" applyAlignment="0" applyProtection="0"/>
    <xf numFmtId="0" fontId="23" fillId="0" borderId="0"/>
    <xf numFmtId="0" fontId="23" fillId="0" borderId="0"/>
    <xf numFmtId="0" fontId="23" fillId="0" borderId="0"/>
    <xf numFmtId="0" fontId="23" fillId="0" borderId="0"/>
    <xf numFmtId="0" fontId="151" fillId="35" borderId="0" applyNumberFormat="0" applyBorder="0" applyAlignment="0" applyProtection="0"/>
    <xf numFmtId="0" fontId="13" fillId="0" borderId="0"/>
    <xf numFmtId="0" fontId="151" fillId="35" borderId="0" applyNumberFormat="0" applyBorder="0" applyAlignment="0" applyProtection="0"/>
    <xf numFmtId="0" fontId="13" fillId="0" borderId="0"/>
    <xf numFmtId="0" fontId="151" fillId="36" borderId="0" applyNumberFormat="0" applyBorder="0" applyAlignment="0" applyProtection="0"/>
    <xf numFmtId="0" fontId="151" fillId="35" borderId="0" applyNumberFormat="0" applyBorder="0" applyAlignment="0" applyProtection="0"/>
    <xf numFmtId="0" fontId="151" fillId="36" borderId="0" applyNumberFormat="0" applyBorder="0" applyAlignment="0" applyProtection="0"/>
    <xf numFmtId="0" fontId="23" fillId="0" borderId="0"/>
    <xf numFmtId="0" fontId="151" fillId="36" borderId="0" applyNumberFormat="0" applyBorder="0" applyAlignment="0" applyProtection="0"/>
    <xf numFmtId="0" fontId="151" fillId="36" borderId="0" applyNumberFormat="0" applyBorder="0" applyAlignment="0" applyProtection="0"/>
    <xf numFmtId="0" fontId="23" fillId="0" borderId="0"/>
    <xf numFmtId="0" fontId="23" fillId="0" borderId="0"/>
    <xf numFmtId="0" fontId="23" fillId="0" borderId="0"/>
    <xf numFmtId="0" fontId="23" fillId="0" borderId="0"/>
    <xf numFmtId="0" fontId="151" fillId="36" borderId="0" applyNumberFormat="0" applyBorder="0" applyAlignment="0" applyProtection="0"/>
    <xf numFmtId="0" fontId="151" fillId="37" borderId="0" applyNumberFormat="0" applyBorder="0" applyAlignment="0" applyProtection="0"/>
    <xf numFmtId="0" fontId="151" fillId="36" borderId="0" applyNumberFormat="0" applyBorder="0" applyAlignment="0" applyProtection="0"/>
    <xf numFmtId="0" fontId="23" fillId="0" borderId="0"/>
    <xf numFmtId="0" fontId="23" fillId="0" borderId="0"/>
    <xf numFmtId="0" fontId="23" fillId="0" borderId="0"/>
    <xf numFmtId="0" fontId="23" fillId="0" borderId="0"/>
    <xf numFmtId="0" fontId="151" fillId="37"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13" fillId="0" borderId="0"/>
    <xf numFmtId="0" fontId="151" fillId="37" borderId="0" applyNumberFormat="0" applyBorder="0" applyAlignment="0" applyProtection="0"/>
    <xf numFmtId="0" fontId="151" fillId="38" borderId="0" applyNumberFormat="0" applyBorder="0" applyAlignment="0" applyProtection="0"/>
    <xf numFmtId="0" fontId="151" fillId="37" borderId="0" applyNumberFormat="0" applyBorder="0" applyAlignment="0" applyProtection="0"/>
    <xf numFmtId="0" fontId="151" fillId="38" borderId="0" applyNumberFormat="0" applyBorder="0" applyAlignment="0" applyProtection="0"/>
    <xf numFmtId="0" fontId="30" fillId="9" borderId="9" applyNumberFormat="0" applyFont="0" applyAlignment="0" applyProtection="0"/>
    <xf numFmtId="0" fontId="68" fillId="7" borderId="6" applyNumberFormat="0" applyAlignment="0" applyProtection="0"/>
    <xf numFmtId="0" fontId="151" fillId="38" borderId="0" applyNumberFormat="0" applyBorder="0" applyAlignment="0" applyProtection="0"/>
    <xf numFmtId="9" fontId="30" fillId="0" borderId="0" applyFont="0" applyFill="0" applyBorder="0" applyAlignment="0" applyProtection="0"/>
    <xf numFmtId="0" fontId="151" fillId="38" borderId="0" applyNumberFormat="0" applyBorder="0" applyAlignment="0" applyProtection="0"/>
    <xf numFmtId="0" fontId="48" fillId="0" borderId="10" applyNumberFormat="0" applyFill="0" applyAlignment="0" applyProtection="0"/>
    <xf numFmtId="0" fontId="57" fillId="0" borderId="0" applyNumberFormat="0" applyFill="0" applyBorder="0" applyAlignment="0" applyProtection="0"/>
    <xf numFmtId="0" fontId="13" fillId="0" borderId="0"/>
    <xf numFmtId="43" fontId="82" fillId="0" borderId="0" applyFont="0" applyFill="0" applyBorder="0" applyAlignment="0" applyProtection="0"/>
    <xf numFmtId="164" fontId="82" fillId="0" borderId="0" applyFont="0" applyFill="0" applyBorder="0" applyAlignment="0" applyProtection="0"/>
    <xf numFmtId="0" fontId="111" fillId="26" borderId="0" applyNumberFormat="0" applyBorder="0" applyAlignment="0" applyProtection="0"/>
    <xf numFmtId="0" fontId="82" fillId="0" borderId="0"/>
    <xf numFmtId="0" fontId="13" fillId="31" borderId="0" applyNumberFormat="0" applyBorder="0" applyAlignment="0" applyProtection="0"/>
    <xf numFmtId="0" fontId="13" fillId="32"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11" fillId="22"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11" fillId="30"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9" borderId="9" applyNumberFormat="0" applyFont="0" applyAlignment="0" applyProtection="0"/>
    <xf numFmtId="0" fontId="13" fillId="0" borderId="0"/>
    <xf numFmtId="0" fontId="111" fillId="18" borderId="0" applyNumberFormat="0" applyBorder="0" applyAlignment="0" applyProtection="0"/>
    <xf numFmtId="0" fontId="111" fillId="18" borderId="0" applyNumberFormat="0" applyBorder="0" applyAlignment="0" applyProtection="0"/>
    <xf numFmtId="0" fontId="111" fillId="10" borderId="0" applyNumberFormat="0" applyBorder="0" applyAlignment="0" applyProtection="0"/>
    <xf numFmtId="0" fontId="151" fillId="38" borderId="0" applyNumberFormat="0" applyBorder="0" applyAlignment="0" applyProtection="0"/>
    <xf numFmtId="0" fontId="151" fillId="39" borderId="0" applyNumberFormat="0" applyBorder="0" applyAlignment="0" applyProtection="0"/>
    <xf numFmtId="0" fontId="151" fillId="39" borderId="0" applyNumberFormat="0" applyBorder="0" applyAlignment="0" applyProtection="0"/>
    <xf numFmtId="0" fontId="151" fillId="39" borderId="0" applyNumberFormat="0" applyBorder="0" applyAlignment="0" applyProtection="0"/>
    <xf numFmtId="0" fontId="151" fillId="39" borderId="0" applyNumberFormat="0" applyBorder="0" applyAlignment="0" applyProtection="0"/>
    <xf numFmtId="0" fontId="151" fillId="39" borderId="0" applyNumberFormat="0" applyBorder="0" applyAlignment="0" applyProtection="0"/>
    <xf numFmtId="0" fontId="151" fillId="39"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1" borderId="0" applyNumberFormat="0" applyBorder="0" applyAlignment="0" applyProtection="0"/>
    <xf numFmtId="0" fontId="151" fillId="41" borderId="0" applyNumberFormat="0" applyBorder="0" applyAlignment="0" applyProtection="0"/>
    <xf numFmtId="0" fontId="151" fillId="41" borderId="0" applyNumberFormat="0" applyBorder="0" applyAlignment="0" applyProtection="0"/>
    <xf numFmtId="0" fontId="151" fillId="41" borderId="0" applyNumberFormat="0" applyBorder="0" applyAlignment="0" applyProtection="0"/>
    <xf numFmtId="0" fontId="151" fillId="41" borderId="0" applyNumberFormat="0" applyBorder="0" applyAlignment="0" applyProtection="0"/>
    <xf numFmtId="0" fontId="151" fillId="41" borderId="0" applyNumberFormat="0" applyBorder="0" applyAlignment="0" applyProtection="0"/>
    <xf numFmtId="0" fontId="151" fillId="42" borderId="0" applyNumberFormat="0" applyBorder="0" applyAlignment="0" applyProtection="0"/>
    <xf numFmtId="0" fontId="151" fillId="42" borderId="0" applyNumberFormat="0" applyBorder="0" applyAlignment="0" applyProtection="0"/>
    <xf numFmtId="0" fontId="151" fillId="42" borderId="0" applyNumberFormat="0" applyBorder="0" applyAlignment="0" applyProtection="0"/>
    <xf numFmtId="0" fontId="151" fillId="42" borderId="0" applyNumberFormat="0" applyBorder="0" applyAlignment="0" applyProtection="0"/>
    <xf numFmtId="0" fontId="151" fillId="42" borderId="0" applyNumberFormat="0" applyBorder="0" applyAlignment="0" applyProtection="0"/>
    <xf numFmtId="0" fontId="151" fillId="42"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0"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3" fillId="44" borderId="0" applyNumberFormat="0" applyBorder="0" applyAlignment="0" applyProtection="0"/>
    <xf numFmtId="0" fontId="153" fillId="44" borderId="0" applyNumberFormat="0" applyBorder="0" applyAlignment="0" applyProtection="0"/>
    <xf numFmtId="0" fontId="153" fillId="44" borderId="0" applyNumberFormat="0" applyBorder="0" applyAlignment="0" applyProtection="0"/>
    <xf numFmtId="0" fontId="153" fillId="44" borderId="0" applyNumberFormat="0" applyBorder="0" applyAlignment="0" applyProtection="0"/>
    <xf numFmtId="0" fontId="153" fillId="44" borderId="0" applyNumberFormat="0" applyBorder="0" applyAlignment="0" applyProtection="0"/>
    <xf numFmtId="0" fontId="153" fillId="44" borderId="0" applyNumberFormat="0" applyBorder="0" applyAlignment="0" applyProtection="0"/>
    <xf numFmtId="0" fontId="153" fillId="41" borderId="0" applyNumberFormat="0" applyBorder="0" applyAlignment="0" applyProtection="0"/>
    <xf numFmtId="0" fontId="153" fillId="41" borderId="0" applyNumberFormat="0" applyBorder="0" applyAlignment="0" applyProtection="0"/>
    <xf numFmtId="0" fontId="153" fillId="41" borderId="0" applyNumberFormat="0" applyBorder="0" applyAlignment="0" applyProtection="0"/>
    <xf numFmtId="0" fontId="153" fillId="41" borderId="0" applyNumberFormat="0" applyBorder="0" applyAlignment="0" applyProtection="0"/>
    <xf numFmtId="0" fontId="153" fillId="41" borderId="0" applyNumberFormat="0" applyBorder="0" applyAlignment="0" applyProtection="0"/>
    <xf numFmtId="0" fontId="153" fillId="41" borderId="0" applyNumberFormat="0" applyBorder="0" applyAlignment="0" applyProtection="0"/>
    <xf numFmtId="0" fontId="153" fillId="42" borderId="0" applyNumberFormat="0" applyBorder="0" applyAlignment="0" applyProtection="0"/>
    <xf numFmtId="0" fontId="153" fillId="42" borderId="0" applyNumberFormat="0" applyBorder="0" applyAlignment="0" applyProtection="0"/>
    <xf numFmtId="0" fontId="153" fillId="42" borderId="0" applyNumberFormat="0" applyBorder="0" applyAlignment="0" applyProtection="0"/>
    <xf numFmtId="0" fontId="153" fillId="42" borderId="0" applyNumberFormat="0" applyBorder="0" applyAlignment="0" applyProtection="0"/>
    <xf numFmtId="0" fontId="153" fillId="42" borderId="0" applyNumberFormat="0" applyBorder="0" applyAlignment="0" applyProtection="0"/>
    <xf numFmtId="0" fontId="153" fillId="42"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53" borderId="0" applyNumberFormat="0" applyBorder="0" applyAlignment="0" applyProtection="0"/>
    <xf numFmtId="0" fontId="153" fillId="53" borderId="0" applyNumberFormat="0" applyBorder="0" applyAlignment="0" applyProtection="0"/>
    <xf numFmtId="0" fontId="153" fillId="53" borderId="0" applyNumberFormat="0" applyBorder="0" applyAlignment="0" applyProtection="0"/>
    <xf numFmtId="0" fontId="153" fillId="53" borderId="0" applyNumberFormat="0" applyBorder="0" applyAlignment="0" applyProtection="0"/>
    <xf numFmtId="0" fontId="153" fillId="53" borderId="0" applyNumberFormat="0" applyBorder="0" applyAlignment="0" applyProtection="0"/>
    <xf numFmtId="0" fontId="153" fillId="53"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3" fillId="54" borderId="0" applyNumberFormat="0" applyBorder="0" applyAlignment="0" applyProtection="0"/>
    <xf numFmtId="0" fontId="153" fillId="54" borderId="0" applyNumberFormat="0" applyBorder="0" applyAlignment="0" applyProtection="0"/>
    <xf numFmtId="0" fontId="153" fillId="54" borderId="0" applyNumberFormat="0" applyBorder="0" applyAlignment="0" applyProtection="0"/>
    <xf numFmtId="0" fontId="153" fillId="54" borderId="0" applyNumberFormat="0" applyBorder="0" applyAlignment="0" applyProtection="0"/>
    <xf numFmtId="0" fontId="153" fillId="54" borderId="0" applyNumberFormat="0" applyBorder="0" applyAlignment="0" applyProtection="0"/>
    <xf numFmtId="0" fontId="153" fillId="54"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5"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46" borderId="0" applyNumberFormat="0" applyBorder="0" applyAlignment="0" applyProtection="0"/>
    <xf numFmtId="0" fontId="153" fillId="55" borderId="0" applyNumberFormat="0" applyBorder="0" applyAlignment="0" applyProtection="0"/>
    <xf numFmtId="0" fontId="153" fillId="55" borderId="0" applyNumberFormat="0" applyBorder="0" applyAlignment="0" applyProtection="0"/>
    <xf numFmtId="0" fontId="153" fillId="55" borderId="0" applyNumberFormat="0" applyBorder="0" applyAlignment="0" applyProtection="0"/>
    <xf numFmtId="0" fontId="153" fillId="55" borderId="0" applyNumberFormat="0" applyBorder="0" applyAlignment="0" applyProtection="0"/>
    <xf numFmtId="0" fontId="153" fillId="55" borderId="0" applyNumberFormat="0" applyBorder="0" applyAlignment="0" applyProtection="0"/>
    <xf numFmtId="0" fontId="153" fillId="55" borderId="0" applyNumberFormat="0" applyBorder="0" applyAlignment="0" applyProtection="0"/>
    <xf numFmtId="0" fontId="154" fillId="35" borderId="0" applyNumberFormat="0" applyBorder="0" applyAlignment="0" applyProtection="0"/>
    <xf numFmtId="0" fontId="154" fillId="35" borderId="0" applyNumberFormat="0" applyBorder="0" applyAlignment="0" applyProtection="0"/>
    <xf numFmtId="0" fontId="154" fillId="35" borderId="0" applyNumberFormat="0" applyBorder="0" applyAlignment="0" applyProtection="0"/>
    <xf numFmtId="0" fontId="154" fillId="35" borderId="0" applyNumberFormat="0" applyBorder="0" applyAlignment="0" applyProtection="0"/>
    <xf numFmtId="0" fontId="154" fillId="35" borderId="0" applyNumberFormat="0" applyBorder="0" applyAlignment="0" applyProtection="0"/>
    <xf numFmtId="0" fontId="154" fillId="35" borderId="0" applyNumberFormat="0" applyBorder="0" applyAlignment="0" applyProtection="0"/>
    <xf numFmtId="0" fontId="155" fillId="52" borderId="19" applyNumberFormat="0" applyAlignment="0" applyProtection="0"/>
    <xf numFmtId="0" fontId="155" fillId="52" borderId="19" applyNumberFormat="0" applyAlignment="0" applyProtection="0"/>
    <xf numFmtId="0" fontId="155" fillId="52" borderId="19" applyNumberFormat="0" applyAlignment="0" applyProtection="0"/>
    <xf numFmtId="0" fontId="155" fillId="52" borderId="19" applyNumberFormat="0" applyAlignment="0" applyProtection="0"/>
    <xf numFmtId="0" fontId="155" fillId="52" borderId="19" applyNumberFormat="0" applyAlignment="0" applyProtection="0"/>
    <xf numFmtId="0" fontId="155" fillId="52" borderId="19" applyNumberFormat="0" applyAlignment="0" applyProtection="0"/>
    <xf numFmtId="0" fontId="156" fillId="49" borderId="13" applyNumberFormat="0" applyAlignment="0" applyProtection="0"/>
    <xf numFmtId="0" fontId="156" fillId="49" borderId="13" applyNumberFormat="0" applyAlignment="0" applyProtection="0"/>
    <xf numFmtId="0" fontId="156" fillId="49" borderId="13" applyNumberFormat="0" applyAlignment="0" applyProtection="0"/>
    <xf numFmtId="0" fontId="156" fillId="49" borderId="13" applyNumberFormat="0" applyAlignment="0" applyProtection="0"/>
    <xf numFmtId="0" fontId="156" fillId="49" borderId="13" applyNumberFormat="0" applyAlignment="0" applyProtection="0"/>
    <xf numFmtId="0" fontId="156" fillId="49" borderId="13" applyNumberFormat="0" applyAlignment="0" applyProtection="0"/>
    <xf numFmtId="43" fontId="15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9"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4"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80" fontId="82" fillId="0" borderId="0" applyFont="0" applyFill="0" applyBorder="0" applyAlignment="0" applyProtection="0"/>
    <xf numFmtId="180" fontId="82" fillId="0" borderId="0" applyFont="0" applyFill="0" applyBorder="0" applyAlignment="0" applyProtection="0"/>
    <xf numFmtId="180" fontId="82" fillId="0" borderId="0" applyFont="0" applyFill="0" applyBorder="0" applyAlignment="0" applyProtection="0"/>
    <xf numFmtId="180" fontId="82" fillId="0" borderId="0" applyFont="0" applyFill="0" applyBorder="0" applyAlignment="0" applyProtection="0"/>
    <xf numFmtId="180" fontId="82"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36" borderId="0" applyNumberFormat="0" applyBorder="0" applyAlignment="0" applyProtection="0"/>
    <xf numFmtId="0" fontId="158" fillId="36" borderId="0" applyNumberFormat="0" applyBorder="0" applyAlignment="0" applyProtection="0"/>
    <xf numFmtId="0" fontId="158" fillId="36" borderId="0" applyNumberFormat="0" applyBorder="0" applyAlignment="0" applyProtection="0"/>
    <xf numFmtId="0" fontId="158" fillId="36" borderId="0" applyNumberFormat="0" applyBorder="0" applyAlignment="0" applyProtection="0"/>
    <xf numFmtId="0" fontId="158" fillId="36" borderId="0" applyNumberFormat="0" applyBorder="0" applyAlignment="0" applyProtection="0"/>
    <xf numFmtId="0" fontId="158" fillId="36" borderId="0" applyNumberFormat="0" applyBorder="0" applyAlignment="0" applyProtection="0"/>
    <xf numFmtId="0" fontId="159" fillId="0" borderId="14" applyNumberFormat="0" applyFill="0" applyAlignment="0" applyProtection="0"/>
    <xf numFmtId="0" fontId="159" fillId="0" borderId="14" applyNumberFormat="0" applyFill="0" applyAlignment="0" applyProtection="0"/>
    <xf numFmtId="0" fontId="159" fillId="0" borderId="14" applyNumberFormat="0" applyFill="0" applyAlignment="0" applyProtection="0"/>
    <xf numFmtId="0" fontId="159" fillId="0" borderId="14" applyNumberFormat="0" applyFill="0" applyAlignment="0" applyProtection="0"/>
    <xf numFmtId="0" fontId="159" fillId="0" borderId="14" applyNumberFormat="0" applyFill="0" applyAlignment="0" applyProtection="0"/>
    <xf numFmtId="0" fontId="159" fillId="0" borderId="14"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39" borderId="19" applyNumberFormat="0" applyAlignment="0" applyProtection="0"/>
    <xf numFmtId="0" fontId="162" fillId="39" borderId="19" applyNumberFormat="0" applyAlignment="0" applyProtection="0"/>
    <xf numFmtId="0" fontId="162" fillId="39" borderId="19" applyNumberFormat="0" applyAlignment="0" applyProtection="0"/>
    <xf numFmtId="0" fontId="162" fillId="39" borderId="19" applyNumberFormat="0" applyAlignment="0" applyProtection="0"/>
    <xf numFmtId="0" fontId="162" fillId="39" borderId="19" applyNumberFormat="0" applyAlignment="0" applyProtection="0"/>
    <xf numFmtId="0" fontId="162" fillId="39" borderId="19" applyNumberFormat="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4" fillId="50" borderId="0" applyNumberFormat="0" applyBorder="0" applyAlignment="0" applyProtection="0"/>
    <xf numFmtId="0" fontId="164" fillId="50" borderId="0" applyNumberFormat="0" applyBorder="0" applyAlignment="0" applyProtection="0"/>
    <xf numFmtId="0" fontId="164" fillId="50" borderId="0" applyNumberFormat="0" applyBorder="0" applyAlignment="0" applyProtection="0"/>
    <xf numFmtId="0" fontId="164" fillId="50" borderId="0" applyNumberFormat="0" applyBorder="0" applyAlignment="0" applyProtection="0"/>
    <xf numFmtId="0" fontId="164" fillId="50" borderId="0" applyNumberFormat="0" applyBorder="0" applyAlignment="0" applyProtection="0"/>
    <xf numFmtId="0" fontId="164" fillId="50" borderId="0" applyNumberFormat="0" applyBorder="0" applyAlignment="0" applyProtection="0"/>
    <xf numFmtId="0" fontId="13" fillId="0" borderId="0"/>
    <xf numFmtId="0" fontId="151" fillId="0" borderId="0"/>
    <xf numFmtId="0" fontId="151" fillId="0" borderId="0"/>
    <xf numFmtId="0" fontId="151" fillId="0" borderId="0"/>
    <xf numFmtId="0" fontId="151" fillId="0" borderId="0"/>
    <xf numFmtId="0" fontId="151" fillId="0" borderId="0"/>
    <xf numFmtId="0" fontId="30" fillId="0" borderId="0"/>
    <xf numFmtId="0" fontId="82" fillId="0" borderId="0"/>
    <xf numFmtId="0" fontId="152" fillId="0" borderId="0"/>
    <xf numFmtId="0" fontId="152" fillId="0" borderId="0"/>
    <xf numFmtId="0" fontId="152" fillId="0" borderId="0"/>
    <xf numFmtId="0" fontId="152" fillId="0" borderId="0"/>
    <xf numFmtId="0" fontId="152" fillId="0" borderId="0"/>
    <xf numFmtId="0" fontId="82" fillId="0" borderId="0"/>
    <xf numFmtId="0" fontId="82" fillId="0" borderId="0"/>
    <xf numFmtId="0" fontId="29" fillId="51" borderId="17" applyNumberFormat="0" applyFont="0" applyAlignment="0" applyProtection="0"/>
    <xf numFmtId="0" fontId="29" fillId="51" borderId="17" applyNumberFormat="0" applyFont="0" applyAlignment="0" applyProtection="0"/>
    <xf numFmtId="0" fontId="29" fillId="51" borderId="17" applyNumberFormat="0" applyFont="0" applyAlignment="0" applyProtection="0"/>
    <xf numFmtId="0" fontId="29" fillId="51" borderId="17" applyNumberFormat="0" applyFont="0" applyAlignment="0" applyProtection="0"/>
    <xf numFmtId="0" fontId="29" fillId="51" borderId="17" applyNumberFormat="0" applyFont="0" applyAlignment="0" applyProtection="0"/>
    <xf numFmtId="0" fontId="29" fillId="51" borderId="17" applyNumberFormat="0" applyFont="0" applyAlignment="0" applyProtection="0"/>
    <xf numFmtId="0" fontId="165" fillId="52" borderId="20" applyNumberFormat="0" applyAlignment="0" applyProtection="0"/>
    <xf numFmtId="0" fontId="165" fillId="52" borderId="20" applyNumberFormat="0" applyAlignment="0" applyProtection="0"/>
    <xf numFmtId="0" fontId="165" fillId="52" borderId="20" applyNumberFormat="0" applyAlignment="0" applyProtection="0"/>
    <xf numFmtId="0" fontId="165" fillId="52" borderId="20" applyNumberFormat="0" applyAlignment="0" applyProtection="0"/>
    <xf numFmtId="0" fontId="165" fillId="52" borderId="20" applyNumberFormat="0" applyAlignment="0" applyProtection="0"/>
    <xf numFmtId="0" fontId="165" fillId="52" borderId="20" applyNumberFormat="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12" applyNumberFormat="0" applyFill="0" applyAlignment="0" applyProtection="0"/>
    <xf numFmtId="0" fontId="167" fillId="0" borderId="12" applyNumberFormat="0" applyFill="0" applyAlignment="0" applyProtection="0"/>
    <xf numFmtId="0" fontId="167" fillId="0" borderId="12" applyNumberFormat="0" applyFill="0" applyAlignment="0" applyProtection="0"/>
    <xf numFmtId="0" fontId="167" fillId="0" borderId="12" applyNumberFormat="0" applyFill="0" applyAlignment="0" applyProtection="0"/>
    <xf numFmtId="0" fontId="167" fillId="0" borderId="12" applyNumberFormat="0" applyFill="0" applyAlignment="0" applyProtection="0"/>
    <xf numFmtId="0" fontId="167" fillId="0" borderId="12"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38" fillId="0" borderId="0"/>
    <xf numFmtId="6" fontId="169" fillId="0" borderId="0" applyFont="0" applyFill="0" applyBorder="0" applyAlignment="0" applyProtection="0"/>
    <xf numFmtId="6" fontId="169"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0" fontId="151" fillId="34" borderId="0" applyNumberFormat="0" applyBorder="0" applyAlignment="0" applyProtection="0"/>
    <xf numFmtId="0" fontId="151" fillId="35" borderId="0" applyNumberFormat="0" applyBorder="0" applyAlignment="0" applyProtection="0"/>
    <xf numFmtId="0" fontId="151" fillId="36" borderId="0" applyNumberFormat="0" applyBorder="0" applyAlignment="0" applyProtection="0"/>
    <xf numFmtId="0" fontId="151" fillId="37" borderId="0" applyNumberFormat="0" applyBorder="0" applyAlignment="0" applyProtection="0"/>
    <xf numFmtId="0" fontId="151" fillId="38" borderId="0" applyNumberFormat="0" applyBorder="0" applyAlignment="0" applyProtection="0"/>
    <xf numFmtId="0" fontId="151" fillId="39" borderId="0" applyNumberFormat="0" applyBorder="0" applyAlignment="0" applyProtection="0"/>
    <xf numFmtId="183" fontId="35" fillId="0" borderId="0" applyFont="0" applyFill="0" applyBorder="0" applyAlignment="0" applyProtection="0"/>
    <xf numFmtId="184" fontId="35" fillId="0" borderId="0" applyFont="0" applyFill="0" applyBorder="0" applyAlignment="0" applyProtection="0"/>
    <xf numFmtId="0" fontId="151" fillId="40" borderId="0" applyNumberFormat="0" applyBorder="0" applyAlignment="0" applyProtection="0"/>
    <xf numFmtId="0" fontId="151" fillId="41" borderId="0" applyNumberFormat="0" applyBorder="0" applyAlignment="0" applyProtection="0"/>
    <xf numFmtId="0" fontId="151" fillId="42" borderId="0" applyNumberFormat="0" applyBorder="0" applyAlignment="0" applyProtection="0"/>
    <xf numFmtId="0" fontId="151" fillId="37" borderId="0" applyNumberFormat="0" applyBorder="0" applyAlignment="0" applyProtection="0"/>
    <xf numFmtId="0" fontId="151" fillId="40" borderId="0" applyNumberFormat="0" applyBorder="0" applyAlignment="0" applyProtection="0"/>
    <xf numFmtId="0" fontId="151" fillId="43" borderId="0" applyNumberFormat="0" applyBorder="0" applyAlignment="0" applyProtection="0"/>
    <xf numFmtId="0" fontId="170" fillId="57" borderId="0" applyNumberFormat="0" applyBorder="0" applyAlignment="0" applyProtection="0"/>
    <xf numFmtId="0" fontId="170" fillId="58" borderId="0" applyNumberFormat="0" applyBorder="0" applyAlignment="0" applyProtection="0"/>
    <xf numFmtId="0" fontId="171" fillId="59" borderId="0" applyNumberFormat="0" applyBorder="0" applyAlignment="0" applyProtection="0"/>
    <xf numFmtId="0" fontId="170" fillId="57" borderId="0" applyNumberFormat="0" applyBorder="0" applyAlignment="0" applyProtection="0"/>
    <xf numFmtId="0" fontId="170" fillId="60" borderId="0" applyNumberFormat="0" applyBorder="0" applyAlignment="0" applyProtection="0"/>
    <xf numFmtId="0" fontId="171" fillId="61" borderId="0" applyNumberFormat="0" applyBorder="0" applyAlignment="0" applyProtection="0"/>
    <xf numFmtId="0" fontId="170" fillId="57" borderId="0" applyNumberFormat="0" applyBorder="0" applyAlignment="0" applyProtection="0"/>
    <xf numFmtId="0" fontId="170" fillId="57" borderId="0" applyNumberFormat="0" applyBorder="0" applyAlignment="0" applyProtection="0"/>
    <xf numFmtId="0" fontId="171" fillId="60" borderId="0" applyNumberFormat="0" applyBorder="0" applyAlignment="0" applyProtection="0"/>
    <xf numFmtId="0" fontId="170" fillId="57" borderId="0" applyNumberFormat="0" applyBorder="0" applyAlignment="0" applyProtection="0"/>
    <xf numFmtId="0" fontId="170" fillId="60" borderId="0" applyNumberFormat="0" applyBorder="0" applyAlignment="0" applyProtection="0"/>
    <xf numFmtId="0" fontId="171" fillId="62" borderId="0" applyNumberFormat="0" applyBorder="0" applyAlignment="0" applyProtection="0"/>
    <xf numFmtId="0" fontId="170" fillId="57"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70" fillId="57" borderId="0" applyNumberFormat="0" applyBorder="0" applyAlignment="0" applyProtection="0"/>
    <xf numFmtId="0" fontId="170" fillId="63" borderId="0" applyNumberFormat="0" applyBorder="0" applyAlignment="0" applyProtection="0"/>
    <xf numFmtId="0" fontId="171" fillId="64" borderId="0" applyNumberFormat="0" applyBorder="0" applyAlignment="0" applyProtection="0"/>
    <xf numFmtId="6" fontId="169" fillId="0" borderId="0" applyFont="0" applyFill="0" applyBorder="0" applyAlignment="0" applyProtection="0"/>
    <xf numFmtId="0" fontId="172" fillId="0" borderId="0" applyNumberFormat="0" applyFill="0" applyBorder="0" applyAlignment="0" applyProtection="0"/>
    <xf numFmtId="43" fontId="151" fillId="0" borderId="0" applyFont="0" applyFill="0" applyBorder="0" applyAlignment="0" applyProtection="0"/>
    <xf numFmtId="43" fontId="29" fillId="0" borderId="0" applyFont="0" applyFill="0" applyBorder="0" applyAlignment="0" applyProtection="0"/>
    <xf numFmtId="164" fontId="82" fillId="0" borderId="0" applyFont="0" applyFill="0" applyBorder="0" applyAlignment="0" applyProtection="0"/>
    <xf numFmtId="43" fontId="82" fillId="0" borderId="0" applyFont="0" applyFill="0" applyBorder="0" applyAlignment="0" applyProtection="0"/>
    <xf numFmtId="43" fontId="15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82" fillId="0" borderId="0" applyFont="0" applyFill="0" applyBorder="0" applyAlignment="0" applyProtection="0"/>
    <xf numFmtId="185" fontId="173" fillId="0" borderId="0">
      <protection locked="0"/>
    </xf>
    <xf numFmtId="0" fontId="174" fillId="0" borderId="0" applyFont="0" applyFill="0" applyBorder="0" applyAlignment="0" applyProtection="0"/>
    <xf numFmtId="0" fontId="174" fillId="0" borderId="0" applyFont="0" applyFill="0" applyBorder="0" applyAlignment="0" applyProtection="0"/>
    <xf numFmtId="0" fontId="175" fillId="65" borderId="0" applyNumberFormat="0" applyBorder="0" applyAlignment="0" applyProtection="0"/>
    <xf numFmtId="0" fontId="175" fillId="66" borderId="0" applyNumberFormat="0" applyBorder="0" applyAlignment="0" applyProtection="0"/>
    <xf numFmtId="0" fontId="175" fillId="67" borderId="0" applyNumberFormat="0" applyBorder="0" applyAlignment="0" applyProtection="0"/>
    <xf numFmtId="186" fontId="176" fillId="0" borderId="0" applyFont="0" applyFill="0" applyBorder="0" applyAlignment="0" applyProtection="0"/>
    <xf numFmtId="186" fontId="176" fillId="0" borderId="0" applyFont="0" applyFill="0" applyBorder="0" applyAlignment="0" applyProtection="0"/>
    <xf numFmtId="187" fontId="177" fillId="0" borderId="0"/>
    <xf numFmtId="0" fontId="173" fillId="0" borderId="0">
      <protection locked="0"/>
    </xf>
    <xf numFmtId="0" fontId="178" fillId="0" borderId="0">
      <protection locked="0"/>
    </xf>
    <xf numFmtId="0" fontId="178" fillId="0" borderId="0">
      <protection locked="0"/>
    </xf>
    <xf numFmtId="188" fontId="35" fillId="0" borderId="0" applyFont="0" applyFill="0" applyBorder="0" applyAlignment="0" applyProtection="0"/>
    <xf numFmtId="3" fontId="84" fillId="0" borderId="0" applyFont="0" applyFill="0" applyBorder="0" applyAlignment="0" applyProtection="0"/>
    <xf numFmtId="41" fontId="174" fillId="0" borderId="0" applyFont="0" applyFill="0" applyBorder="0" applyAlignment="0" applyProtection="0"/>
    <xf numFmtId="43" fontId="174"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42" fontId="174" fillId="0" borderId="0" applyFont="0" applyFill="0" applyBorder="0" applyAlignment="0" applyProtection="0"/>
    <xf numFmtId="44" fontId="174" fillId="0" borderId="0" applyFont="0" applyFill="0" applyBorder="0" applyAlignment="0" applyProtection="0"/>
    <xf numFmtId="37" fontId="179" fillId="0" borderId="0"/>
    <xf numFmtId="0" fontId="174" fillId="0" borderId="0"/>
    <xf numFmtId="0" fontId="180" fillId="0" borderId="0"/>
    <xf numFmtId="0" fontId="180"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52" fillId="0" borderId="0"/>
    <xf numFmtId="0" fontId="152" fillId="0" borderId="0"/>
    <xf numFmtId="0" fontId="152" fillId="0" borderId="0"/>
    <xf numFmtId="0" fontId="82" fillId="0" borderId="0"/>
    <xf numFmtId="0" fontId="38" fillId="0" borderId="0"/>
    <xf numFmtId="0" fontId="38" fillId="0" borderId="0"/>
    <xf numFmtId="0" fontId="38" fillId="0" borderId="0"/>
    <xf numFmtId="0" fontId="38" fillId="0" borderId="0"/>
    <xf numFmtId="0" fontId="151" fillId="0" borderId="0"/>
    <xf numFmtId="0" fontId="82" fillId="0" borderId="0"/>
    <xf numFmtId="0" fontId="82" fillId="0" borderId="0"/>
    <xf numFmtId="0" fontId="82" fillId="0" borderId="0"/>
    <xf numFmtId="0" fontId="152" fillId="0" borderId="0"/>
    <xf numFmtId="0" fontId="152" fillId="0" borderId="0"/>
    <xf numFmtId="0" fontId="152" fillId="0" borderId="0"/>
    <xf numFmtId="0" fontId="152" fillId="0" borderId="0"/>
    <xf numFmtId="0" fontId="152" fillId="0" borderId="0"/>
    <xf numFmtId="189" fontId="35" fillId="0" borderId="0" applyFont="0" applyFill="0" applyBorder="0" applyAlignment="0" applyProtection="0"/>
    <xf numFmtId="0" fontId="181" fillId="0" borderId="0" applyNumberFormat="0" applyFill="0" applyBorder="0" applyAlignment="0" applyProtection="0"/>
    <xf numFmtId="0" fontId="29" fillId="0" borderId="0"/>
    <xf numFmtId="0" fontId="29" fillId="0" borderId="0"/>
    <xf numFmtId="0" fontId="29" fillId="0" borderId="0"/>
    <xf numFmtId="6" fontId="169" fillId="0" borderId="0" applyFont="0" applyFill="0" applyBorder="0" applyAlignment="0" applyProtection="0"/>
    <xf numFmtId="0" fontId="29" fillId="0" borderId="0" applyNumberFormat="0"/>
    <xf numFmtId="0" fontId="29" fillId="0" borderId="0" applyFont="0" applyFill="0" applyBorder="0" applyAlignment="0" applyProtection="0"/>
    <xf numFmtId="42" fontId="29" fillId="0" borderId="0" applyFont="0" applyFill="0" applyBorder="0" applyAlignment="0" applyProtection="0"/>
    <xf numFmtId="44" fontId="29" fillId="0" borderId="0" applyFont="0" applyFill="0" applyBorder="0" applyAlignment="0" applyProtection="0"/>
    <xf numFmtId="0" fontId="182" fillId="0" borderId="0" applyProtection="0"/>
    <xf numFmtId="0" fontId="183" fillId="0" borderId="0" applyProtection="0"/>
    <xf numFmtId="0" fontId="184" fillId="0" borderId="0" applyProtection="0"/>
    <xf numFmtId="0" fontId="182" fillId="0" borderId="33" applyProtection="0"/>
    <xf numFmtId="0" fontId="182" fillId="0" borderId="0"/>
    <xf numFmtId="2" fontId="182" fillId="0" borderId="0" applyProtection="0"/>
    <xf numFmtId="0" fontId="82" fillId="0" borderId="0"/>
    <xf numFmtId="164" fontId="82" fillId="0" borderId="0" applyFont="0" applyFill="0" applyBorder="0" applyAlignment="0" applyProtection="0"/>
    <xf numFmtId="43" fontId="82" fillId="0" borderId="0" applyFont="0" applyFill="0" applyBorder="0" applyAlignment="0" applyProtection="0"/>
    <xf numFmtId="180" fontId="82" fillId="0" borderId="0" applyFont="0" applyFill="0" applyBorder="0" applyAlignment="0" applyProtection="0"/>
    <xf numFmtId="0" fontId="82" fillId="0" borderId="0"/>
    <xf numFmtId="0" fontId="82" fillId="0" borderId="0"/>
    <xf numFmtId="164" fontId="82" fillId="0" borderId="0" applyFont="0" applyFill="0" applyBorder="0" applyAlignment="0" applyProtection="0"/>
    <xf numFmtId="43" fontId="82" fillId="0" borderId="0" applyFont="0" applyFill="0" applyBorder="0" applyAlignment="0" applyProtection="0"/>
    <xf numFmtId="180" fontId="82" fillId="0" borderId="0" applyFont="0" applyFill="0" applyBorder="0" applyAlignment="0" applyProtection="0"/>
    <xf numFmtId="0" fontId="82" fillId="0" borderId="0"/>
    <xf numFmtId="0" fontId="82" fillId="0" borderId="0"/>
    <xf numFmtId="0" fontId="82" fillId="0" borderId="0"/>
    <xf numFmtId="0" fontId="82" fillId="0" borderId="0"/>
    <xf numFmtId="164" fontId="82" fillId="0" borderId="0" applyFont="0" applyFill="0" applyBorder="0" applyAlignment="0" applyProtection="0"/>
    <xf numFmtId="43" fontId="82" fillId="0" borderId="0" applyFont="0" applyFill="0" applyBorder="0" applyAlignment="0" applyProtection="0"/>
    <xf numFmtId="180"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43" fontId="3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82" fillId="0" borderId="0"/>
    <xf numFmtId="0" fontId="82" fillId="0" borderId="0"/>
    <xf numFmtId="0" fontId="8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18" borderId="0" applyNumberFormat="0" applyBorder="0" applyAlignment="0" applyProtection="0"/>
    <xf numFmtId="0" fontId="111" fillId="10" borderId="0" applyNumberFormat="0" applyBorder="0" applyAlignment="0" applyProtection="0"/>
    <xf numFmtId="0" fontId="111" fillId="18" borderId="0" applyNumberFormat="0" applyBorder="0" applyAlignment="0" applyProtection="0"/>
    <xf numFmtId="0" fontId="111" fillId="30" borderId="0" applyNumberFormat="0" applyBorder="0" applyAlignment="0" applyProtection="0"/>
    <xf numFmtId="0" fontId="111" fillId="30" borderId="0" applyNumberFormat="0" applyBorder="0" applyAlignment="0" applyProtection="0"/>
    <xf numFmtId="0" fontId="111" fillId="22" borderId="0" applyNumberFormat="0" applyBorder="0" applyAlignment="0" applyProtection="0"/>
    <xf numFmtId="0" fontId="111" fillId="18" borderId="0" applyNumberFormat="0" applyBorder="0" applyAlignment="0" applyProtection="0"/>
    <xf numFmtId="0" fontId="111" fillId="26" borderId="0" applyNumberFormat="0" applyBorder="0" applyAlignment="0" applyProtection="0"/>
    <xf numFmtId="0" fontId="111" fillId="10" borderId="0" applyNumberFormat="0" applyBorder="0" applyAlignment="0" applyProtection="0"/>
    <xf numFmtId="0" fontId="29" fillId="0" borderId="0"/>
    <xf numFmtId="0" fontId="111" fillId="10" borderId="0" applyNumberFormat="0" applyBorder="0" applyAlignment="0" applyProtection="0"/>
    <xf numFmtId="0" fontId="111" fillId="22" borderId="0" applyNumberFormat="0" applyBorder="0" applyAlignment="0" applyProtection="0"/>
    <xf numFmtId="0" fontId="111" fillId="18" borderId="0" applyNumberFormat="0" applyBorder="0" applyAlignment="0" applyProtection="0"/>
    <xf numFmtId="0" fontId="111" fillId="14" borderId="0" applyNumberFormat="0" applyBorder="0" applyAlignment="0" applyProtection="0"/>
    <xf numFmtId="186" fontId="81" fillId="0" borderId="0" applyFont="0" applyFill="0" applyBorder="0" applyAlignment="0" applyProtection="0"/>
    <xf numFmtId="0" fontId="111" fillId="30" borderId="0" applyNumberFormat="0" applyBorder="0" applyAlignment="0" applyProtection="0"/>
    <xf numFmtId="0" fontId="38" fillId="0" borderId="0"/>
    <xf numFmtId="0" fontId="111" fillId="30" borderId="0" applyNumberFormat="0" applyBorder="0" applyAlignment="0" applyProtection="0"/>
    <xf numFmtId="0" fontId="111" fillId="26" borderId="0" applyNumberFormat="0" applyBorder="0" applyAlignment="0" applyProtection="0"/>
    <xf numFmtId="0" fontId="111" fillId="10" borderId="0" applyNumberFormat="0" applyBorder="0" applyAlignment="0" applyProtection="0"/>
    <xf numFmtId="0" fontId="111" fillId="18" borderId="0" applyNumberFormat="0" applyBorder="0" applyAlignment="0" applyProtection="0"/>
    <xf numFmtId="9" fontId="13" fillId="0" borderId="0" applyFont="0" applyFill="0" applyBorder="0" applyAlignment="0" applyProtection="0"/>
    <xf numFmtId="0" fontId="13" fillId="0" borderId="0"/>
    <xf numFmtId="0" fontId="111" fillId="14" borderId="0" applyNumberFormat="0" applyBorder="0" applyAlignment="0" applyProtection="0"/>
    <xf numFmtId="0" fontId="111" fillId="26" borderId="0" applyNumberFormat="0" applyBorder="0" applyAlignment="0" applyProtection="0"/>
    <xf numFmtId="0" fontId="13" fillId="0" borderId="0"/>
    <xf numFmtId="0" fontId="111" fillId="26" borderId="0" applyNumberFormat="0" applyBorder="0" applyAlignment="0" applyProtection="0"/>
    <xf numFmtId="0" fontId="13" fillId="0" borderId="0"/>
    <xf numFmtId="0" fontId="29" fillId="0" borderId="0"/>
    <xf numFmtId="0" fontId="13" fillId="0" borderId="0"/>
    <xf numFmtId="0" fontId="29" fillId="0" borderId="0"/>
    <xf numFmtId="0" fontId="111" fillId="10" borderId="0" applyNumberFormat="0" applyBorder="0" applyAlignment="0" applyProtection="0"/>
    <xf numFmtId="0" fontId="111" fillId="18" borderId="0" applyNumberFormat="0" applyBorder="0" applyAlignment="0" applyProtection="0"/>
    <xf numFmtId="0" fontId="111" fillId="14" borderId="0" applyNumberFormat="0" applyBorder="0" applyAlignment="0" applyProtection="0"/>
    <xf numFmtId="0" fontId="29" fillId="0" borderId="0"/>
    <xf numFmtId="0" fontId="111" fillId="22" borderId="0" applyNumberFormat="0" applyBorder="0" applyAlignment="0" applyProtection="0"/>
    <xf numFmtId="0" fontId="111" fillId="30" borderId="0" applyNumberFormat="0" applyBorder="0" applyAlignment="0" applyProtection="0"/>
    <xf numFmtId="0" fontId="111" fillId="30" borderId="0" applyNumberFormat="0" applyBorder="0" applyAlignment="0" applyProtection="0"/>
    <xf numFmtId="0" fontId="111" fillId="14" borderId="0" applyNumberFormat="0" applyBorder="0" applyAlignment="0" applyProtection="0"/>
    <xf numFmtId="0" fontId="111" fillId="30" borderId="0" applyNumberFormat="0" applyBorder="0" applyAlignment="0" applyProtection="0"/>
    <xf numFmtId="0" fontId="111" fillId="22" borderId="0" applyNumberFormat="0" applyBorder="0" applyAlignment="0" applyProtection="0"/>
    <xf numFmtId="0" fontId="111" fillId="26" borderId="0" applyNumberFormat="0" applyBorder="0" applyAlignment="0" applyProtection="0"/>
    <xf numFmtId="0" fontId="29" fillId="0" borderId="0"/>
    <xf numFmtId="0" fontId="111" fillId="22" borderId="0" applyNumberFormat="0" applyBorder="0" applyAlignment="0" applyProtection="0"/>
    <xf numFmtId="0" fontId="111" fillId="14" borderId="0" applyNumberFormat="0" applyBorder="0" applyAlignment="0" applyProtection="0"/>
    <xf numFmtId="179" fontId="82" fillId="0" borderId="0" applyFont="0" applyFill="0" applyBorder="0" applyAlignment="0" applyProtection="0"/>
    <xf numFmtId="0" fontId="82" fillId="0" borderId="0"/>
    <xf numFmtId="0" fontId="13" fillId="0" borderId="0"/>
    <xf numFmtId="0" fontId="111" fillId="30" borderId="0" applyNumberFormat="0" applyBorder="0" applyAlignment="0" applyProtection="0"/>
    <xf numFmtId="0" fontId="111" fillId="22" borderId="0" applyNumberFormat="0" applyBorder="0" applyAlignment="0" applyProtection="0"/>
    <xf numFmtId="0" fontId="13" fillId="0" borderId="0"/>
    <xf numFmtId="0" fontId="111" fillId="10" borderId="0" applyNumberFormat="0" applyBorder="0" applyAlignment="0" applyProtection="0"/>
    <xf numFmtId="0" fontId="111" fillId="10" borderId="0" applyNumberFormat="0" applyBorder="0" applyAlignment="0" applyProtection="0"/>
    <xf numFmtId="0" fontId="111" fillId="26" borderId="0" applyNumberFormat="0" applyBorder="0" applyAlignment="0" applyProtection="0"/>
    <xf numFmtId="0" fontId="111" fillId="18" borderId="0" applyNumberFormat="0" applyBorder="0" applyAlignment="0" applyProtection="0"/>
    <xf numFmtId="0" fontId="13" fillId="0" borderId="0"/>
    <xf numFmtId="179" fontId="82" fillId="0" borderId="0" applyFont="0" applyFill="0" applyBorder="0" applyAlignment="0" applyProtection="0"/>
    <xf numFmtId="0" fontId="111" fillId="10" borderId="0" applyNumberFormat="0" applyBorder="0" applyAlignment="0" applyProtection="0"/>
    <xf numFmtId="0" fontId="13" fillId="0" borderId="0"/>
    <xf numFmtId="0" fontId="111" fillId="30" borderId="0" applyNumberFormat="0" applyBorder="0" applyAlignment="0" applyProtection="0"/>
    <xf numFmtId="0" fontId="111" fillId="22" borderId="0" applyNumberFormat="0" applyBorder="0" applyAlignment="0" applyProtection="0"/>
    <xf numFmtId="0" fontId="111" fillId="26" borderId="0" applyNumberFormat="0" applyBorder="0" applyAlignment="0" applyProtection="0"/>
    <xf numFmtId="0" fontId="111" fillId="10" borderId="0" applyNumberFormat="0" applyBorder="0" applyAlignment="0" applyProtection="0"/>
    <xf numFmtId="0" fontId="111" fillId="18" borderId="0" applyNumberFormat="0" applyBorder="0" applyAlignment="0" applyProtection="0"/>
    <xf numFmtId="0" fontId="13" fillId="0" borderId="0"/>
    <xf numFmtId="0" fontId="111" fillId="14" borderId="0" applyNumberFormat="0" applyBorder="0" applyAlignment="0" applyProtection="0"/>
    <xf numFmtId="0" fontId="38" fillId="0" borderId="0"/>
    <xf numFmtId="0" fontId="111" fillId="18" borderId="0" applyNumberFormat="0" applyBorder="0" applyAlignment="0" applyProtection="0"/>
    <xf numFmtId="0" fontId="111" fillId="26" borderId="0" applyNumberFormat="0" applyBorder="0" applyAlignment="0" applyProtection="0"/>
    <xf numFmtId="0" fontId="13" fillId="0" borderId="0"/>
    <xf numFmtId="0" fontId="111" fillId="22" borderId="0" applyNumberFormat="0" applyBorder="0" applyAlignment="0" applyProtection="0"/>
    <xf numFmtId="0" fontId="111" fillId="14" borderId="0" applyNumberFormat="0" applyBorder="0" applyAlignment="0" applyProtection="0"/>
    <xf numFmtId="0" fontId="13" fillId="0" borderId="0"/>
    <xf numFmtId="0" fontId="111" fillId="30" borderId="0" applyNumberFormat="0" applyBorder="0" applyAlignment="0" applyProtection="0"/>
    <xf numFmtId="0" fontId="111" fillId="26" borderId="0" applyNumberFormat="0" applyBorder="0" applyAlignment="0" applyProtection="0"/>
    <xf numFmtId="0" fontId="13" fillId="0" borderId="0"/>
    <xf numFmtId="0" fontId="111" fillId="10" borderId="0" applyNumberFormat="0" applyBorder="0" applyAlignment="0" applyProtection="0"/>
    <xf numFmtId="0" fontId="111" fillId="26" borderId="0" applyNumberFormat="0" applyBorder="0" applyAlignment="0" applyProtection="0"/>
    <xf numFmtId="0" fontId="111" fillId="30" borderId="0" applyNumberFormat="0" applyBorder="0" applyAlignment="0" applyProtection="0"/>
    <xf numFmtId="179" fontId="82" fillId="0" borderId="0" applyFont="0" applyFill="0" applyBorder="0" applyAlignment="0" applyProtection="0"/>
    <xf numFmtId="0" fontId="111" fillId="14"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3" fillId="0" borderId="0"/>
    <xf numFmtId="0" fontId="111" fillId="14" borderId="0" applyNumberFormat="0" applyBorder="0" applyAlignment="0" applyProtection="0"/>
    <xf numFmtId="0" fontId="13" fillId="0" borderId="0"/>
    <xf numFmtId="0" fontId="111" fillId="14" borderId="0" applyNumberFormat="0" applyBorder="0" applyAlignment="0" applyProtection="0"/>
    <xf numFmtId="0" fontId="13" fillId="0" borderId="0"/>
    <xf numFmtId="0" fontId="111" fillId="18" borderId="0" applyNumberFormat="0" applyBorder="0" applyAlignment="0" applyProtection="0"/>
    <xf numFmtId="0" fontId="111" fillId="10" borderId="0" applyNumberFormat="0" applyBorder="0" applyAlignment="0" applyProtection="0"/>
    <xf numFmtId="0" fontId="111" fillId="14" borderId="0" applyNumberFormat="0" applyBorder="0" applyAlignment="0" applyProtection="0"/>
    <xf numFmtId="0" fontId="111" fillId="26" borderId="0" applyNumberFormat="0" applyBorder="0" applyAlignment="0" applyProtection="0"/>
    <xf numFmtId="0" fontId="111" fillId="22" borderId="0" applyNumberFormat="0" applyBorder="0" applyAlignment="0" applyProtection="0"/>
    <xf numFmtId="179" fontId="82" fillId="0" borderId="0" applyFont="0" applyFill="0" applyBorder="0" applyAlignment="0" applyProtection="0"/>
    <xf numFmtId="0" fontId="38" fillId="0" borderId="0"/>
    <xf numFmtId="0" fontId="1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1" fillId="26" borderId="0" applyNumberFormat="0" applyBorder="0" applyAlignment="0" applyProtection="0"/>
    <xf numFmtId="0" fontId="10" fillId="0" borderId="0"/>
    <xf numFmtId="0" fontId="10" fillId="9" borderId="9" applyNumberFormat="0" applyFont="0" applyAlignment="0" applyProtection="0"/>
    <xf numFmtId="0" fontId="11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1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1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1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1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11" fillId="10" borderId="0" applyNumberFormat="0" applyBorder="0" applyAlignment="0" applyProtection="0"/>
    <xf numFmtId="0" fontId="111" fillId="18" borderId="0" applyNumberFormat="0" applyBorder="0" applyAlignment="0" applyProtection="0"/>
    <xf numFmtId="0" fontId="111" fillId="14" borderId="0" applyNumberFormat="0" applyBorder="0" applyAlignment="0" applyProtection="0"/>
    <xf numFmtId="0" fontId="111" fillId="18" borderId="0" applyNumberFormat="0" applyBorder="0" applyAlignment="0" applyProtection="0"/>
    <xf numFmtId="0" fontId="111" fillId="22" borderId="0" applyNumberFormat="0" applyBorder="0" applyAlignment="0" applyProtection="0"/>
    <xf numFmtId="0" fontId="111" fillId="26" borderId="0" applyNumberFormat="0" applyBorder="0" applyAlignment="0" applyProtection="0"/>
    <xf numFmtId="0" fontId="111" fillId="30" borderId="0" applyNumberFormat="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111" fillId="10" borderId="0" applyNumberFormat="0" applyBorder="0" applyAlignment="0" applyProtection="0"/>
    <xf numFmtId="0" fontId="111" fillId="30" borderId="0" applyNumberFormat="0" applyBorder="0" applyAlignment="0" applyProtection="0"/>
    <xf numFmtId="0" fontId="111" fillId="22" borderId="0" applyNumberFormat="0" applyBorder="0" applyAlignment="0" applyProtection="0"/>
    <xf numFmtId="0" fontId="10" fillId="0" borderId="0"/>
    <xf numFmtId="0" fontId="111" fillId="26" borderId="0" applyNumberFormat="0" applyBorder="0" applyAlignment="0" applyProtection="0"/>
    <xf numFmtId="0" fontId="111" fillId="14" borderId="0" applyNumberFormat="0" applyBorder="0" applyAlignment="0" applyProtection="0"/>
    <xf numFmtId="0" fontId="10" fillId="0" borderId="0"/>
    <xf numFmtId="0" fontId="10" fillId="0" borderId="0"/>
    <xf numFmtId="0" fontId="111" fillId="10" borderId="0" applyNumberFormat="0" applyBorder="0" applyAlignment="0" applyProtection="0"/>
    <xf numFmtId="0" fontId="111" fillId="22" borderId="0" applyNumberFormat="0" applyBorder="0" applyAlignment="0" applyProtection="0"/>
    <xf numFmtId="0" fontId="111" fillId="14" borderId="0" applyNumberFormat="0" applyBorder="0" applyAlignment="0" applyProtection="0"/>
    <xf numFmtId="0" fontId="111" fillId="30" borderId="0" applyNumberFormat="0" applyBorder="0" applyAlignment="0" applyProtection="0"/>
    <xf numFmtId="0" fontId="111" fillId="26" borderId="0" applyNumberFormat="0" applyBorder="0" applyAlignment="0" applyProtection="0"/>
    <xf numFmtId="0" fontId="111" fillId="10" borderId="0" applyNumberFormat="0" applyBorder="0" applyAlignment="0" applyProtection="0"/>
    <xf numFmtId="0" fontId="111" fillId="18" borderId="0" applyNumberFormat="0" applyBorder="0" applyAlignment="0" applyProtection="0"/>
    <xf numFmtId="0" fontId="10" fillId="0" borderId="0"/>
    <xf numFmtId="0" fontId="10" fillId="0" borderId="0"/>
    <xf numFmtId="0" fontId="111" fillId="26" borderId="0" applyNumberFormat="0" applyBorder="0" applyAlignment="0" applyProtection="0"/>
    <xf numFmtId="0" fontId="111" fillId="30" borderId="0" applyNumberFormat="0" applyBorder="0" applyAlignment="0" applyProtection="0"/>
    <xf numFmtId="0" fontId="111" fillId="18" borderId="0" applyNumberFormat="0" applyBorder="0" applyAlignment="0" applyProtection="0"/>
    <xf numFmtId="0" fontId="111" fillId="30" borderId="0" applyNumberFormat="0" applyBorder="0" applyAlignment="0" applyProtection="0"/>
    <xf numFmtId="0" fontId="111" fillId="14" borderId="0" applyNumberFormat="0" applyBorder="0" applyAlignment="0" applyProtection="0"/>
    <xf numFmtId="0" fontId="111" fillId="26" borderId="0" applyNumberFormat="0" applyBorder="0" applyAlignment="0" applyProtection="0"/>
    <xf numFmtId="0" fontId="10" fillId="0" borderId="0"/>
    <xf numFmtId="0" fontId="111" fillId="14" borderId="0" applyNumberFormat="0" applyBorder="0" applyAlignment="0" applyProtection="0"/>
    <xf numFmtId="0" fontId="111" fillId="30" borderId="0" applyNumberFormat="0" applyBorder="0" applyAlignment="0" applyProtection="0"/>
    <xf numFmtId="0" fontId="111" fillId="18" borderId="0" applyNumberFormat="0" applyBorder="0" applyAlignment="0" applyProtection="0"/>
    <xf numFmtId="0" fontId="111" fillId="30" borderId="0" applyNumberFormat="0" applyBorder="0" applyAlignment="0" applyProtection="0"/>
    <xf numFmtId="0" fontId="111" fillId="10" borderId="0" applyNumberFormat="0" applyBorder="0" applyAlignment="0" applyProtection="0"/>
    <xf numFmtId="0" fontId="111" fillId="14" borderId="0" applyNumberFormat="0" applyBorder="0" applyAlignment="0" applyProtection="0"/>
    <xf numFmtId="0" fontId="111" fillId="22" borderId="0" applyNumberFormat="0" applyBorder="0" applyAlignment="0" applyProtection="0"/>
    <xf numFmtId="0" fontId="111" fillId="10" borderId="0" applyNumberFormat="0" applyBorder="0" applyAlignment="0" applyProtection="0"/>
    <xf numFmtId="0" fontId="10" fillId="0" borderId="0"/>
    <xf numFmtId="0" fontId="111" fillId="10" borderId="0" applyNumberFormat="0" applyBorder="0" applyAlignment="0" applyProtection="0"/>
    <xf numFmtId="0" fontId="111" fillId="22" borderId="0" applyNumberFormat="0" applyBorder="0" applyAlignment="0" applyProtection="0"/>
    <xf numFmtId="0" fontId="111" fillId="30" borderId="0" applyNumberFormat="0" applyBorder="0" applyAlignment="0" applyProtection="0"/>
    <xf numFmtId="0" fontId="111" fillId="14" borderId="0" applyNumberFormat="0" applyBorder="0" applyAlignment="0" applyProtection="0"/>
    <xf numFmtId="0" fontId="111" fillId="18" borderId="0" applyNumberFormat="0" applyBorder="0" applyAlignment="0" applyProtection="0"/>
    <xf numFmtId="0" fontId="111"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1"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1" fillId="1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1" fillId="14" borderId="0" applyNumberFormat="0" applyBorder="0" applyAlignment="0" applyProtection="0"/>
    <xf numFmtId="0" fontId="10" fillId="0" borderId="0"/>
    <xf numFmtId="0" fontId="10" fillId="0" borderId="0"/>
    <xf numFmtId="0" fontId="111" fillId="18" borderId="0" applyNumberFormat="0" applyBorder="0" applyAlignment="0" applyProtection="0"/>
    <xf numFmtId="0" fontId="10" fillId="0" borderId="0"/>
    <xf numFmtId="0" fontId="10" fillId="0" borderId="0"/>
    <xf numFmtId="0" fontId="10" fillId="0" borderId="0"/>
    <xf numFmtId="0" fontId="111" fillId="26" borderId="0" applyNumberFormat="0" applyBorder="0" applyAlignment="0" applyProtection="0"/>
    <xf numFmtId="0" fontId="111" fillId="26" borderId="0" applyNumberFormat="0" applyBorder="0" applyAlignment="0" applyProtection="0"/>
    <xf numFmtId="0" fontId="111" fillId="18" borderId="0" applyNumberFormat="0" applyBorder="0" applyAlignment="0" applyProtection="0"/>
    <xf numFmtId="0" fontId="10" fillId="0" borderId="0"/>
    <xf numFmtId="0" fontId="111" fillId="14" borderId="0" applyNumberFormat="0" applyBorder="0" applyAlignment="0" applyProtection="0"/>
    <xf numFmtId="0" fontId="111" fillId="22" borderId="0" applyNumberFormat="0" applyBorder="0" applyAlignment="0" applyProtection="0"/>
    <xf numFmtId="0" fontId="111" fillId="14" borderId="0" applyNumberFormat="0" applyBorder="0" applyAlignment="0" applyProtection="0"/>
    <xf numFmtId="0" fontId="111" fillId="10" borderId="0" applyNumberFormat="0" applyBorder="0" applyAlignment="0" applyProtection="0"/>
    <xf numFmtId="0" fontId="111" fillId="14" borderId="0" applyNumberFormat="0" applyBorder="0" applyAlignment="0" applyProtection="0"/>
    <xf numFmtId="0" fontId="111" fillId="26" borderId="0" applyNumberFormat="0" applyBorder="0" applyAlignment="0" applyProtection="0"/>
    <xf numFmtId="0" fontId="111"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1" fillId="26"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22" borderId="0" applyNumberFormat="0" applyBorder="0" applyAlignment="0" applyProtection="0"/>
    <xf numFmtId="0" fontId="10" fillId="0" borderId="0"/>
    <xf numFmtId="0" fontId="111" fillId="26" borderId="0" applyNumberFormat="0" applyBorder="0" applyAlignment="0" applyProtection="0"/>
    <xf numFmtId="0" fontId="111" fillId="14" borderId="0" applyNumberFormat="0" applyBorder="0" applyAlignment="0" applyProtection="0"/>
    <xf numFmtId="0" fontId="111" fillId="22" borderId="0" applyNumberFormat="0" applyBorder="0" applyAlignment="0" applyProtection="0"/>
    <xf numFmtId="0" fontId="111" fillId="18" borderId="0" applyNumberFormat="0" applyBorder="0" applyAlignment="0" applyProtection="0"/>
    <xf numFmtId="0" fontId="111" fillId="30" borderId="0" applyNumberFormat="0" applyBorder="0" applyAlignment="0" applyProtection="0"/>
    <xf numFmtId="0" fontId="111" fillId="10" borderId="0" applyNumberFormat="0" applyBorder="0" applyAlignment="0" applyProtection="0"/>
    <xf numFmtId="0" fontId="10" fillId="0" borderId="0"/>
    <xf numFmtId="0" fontId="111" fillId="10" borderId="0" applyNumberFormat="0" applyBorder="0" applyAlignment="0" applyProtection="0"/>
    <xf numFmtId="0" fontId="111" fillId="22" borderId="0" applyNumberFormat="0" applyBorder="0" applyAlignment="0" applyProtection="0"/>
    <xf numFmtId="0" fontId="111" fillId="18" borderId="0" applyNumberFormat="0" applyBorder="0" applyAlignment="0" applyProtection="0"/>
    <xf numFmtId="0" fontId="111" fillId="30" borderId="0" applyNumberFormat="0" applyBorder="0" applyAlignment="0" applyProtection="0"/>
    <xf numFmtId="0" fontId="10" fillId="0" borderId="0"/>
    <xf numFmtId="0" fontId="111" fillId="26" borderId="0" applyNumberFormat="0" applyBorder="0" applyAlignment="0" applyProtection="0"/>
    <xf numFmtId="0" fontId="10" fillId="0" borderId="0"/>
    <xf numFmtId="0" fontId="111" fillId="10" borderId="0" applyNumberFormat="0" applyBorder="0" applyAlignment="0" applyProtection="0"/>
    <xf numFmtId="0" fontId="111" fillId="22" borderId="0" applyNumberFormat="0" applyBorder="0" applyAlignment="0" applyProtection="0"/>
    <xf numFmtId="0" fontId="111" fillId="30" borderId="0" applyNumberFormat="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188" fillId="5" borderId="0" applyNumberFormat="0" applyBorder="0" applyAlignment="0" applyProtection="0"/>
    <xf numFmtId="0" fontId="111"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111"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11"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111"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111"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11"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9" borderId="9" applyNumberFormat="0" applyFont="0" applyAlignment="0" applyProtection="0"/>
    <xf numFmtId="0" fontId="111" fillId="10" borderId="0" applyNumberFormat="0" applyBorder="0" applyAlignment="0" applyProtection="0"/>
    <xf numFmtId="0" fontId="111" fillId="14" borderId="0" applyNumberFormat="0" applyBorder="0" applyAlignment="0" applyProtection="0"/>
    <xf numFmtId="0" fontId="111" fillId="18" borderId="0" applyNumberFormat="0" applyBorder="0" applyAlignment="0" applyProtection="0"/>
    <xf numFmtId="0" fontId="111" fillId="22" borderId="0" applyNumberFormat="0" applyBorder="0" applyAlignment="0" applyProtection="0"/>
    <xf numFmtId="0" fontId="111" fillId="26" borderId="0" applyNumberFormat="0" applyBorder="0" applyAlignment="0" applyProtection="0"/>
    <xf numFmtId="0" fontId="111" fillId="30" borderId="0" applyNumberFormat="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38" fillId="0" borderId="0"/>
    <xf numFmtId="0" fontId="38" fillId="0" borderId="0"/>
    <xf numFmtId="0" fontId="30" fillId="0" borderId="0"/>
    <xf numFmtId="0" fontId="38" fillId="0" borderId="0"/>
    <xf numFmtId="0" fontId="6" fillId="0" borderId="0"/>
    <xf numFmtId="0" fontId="6" fillId="0" borderId="0"/>
    <xf numFmtId="0" fontId="147" fillId="0" borderId="0"/>
    <xf numFmtId="0" fontId="5" fillId="0" borderId="0"/>
    <xf numFmtId="43" fontId="5" fillId="0" borderId="0" applyFont="0" applyFill="0" applyBorder="0" applyAlignment="0" applyProtection="0"/>
    <xf numFmtId="0" fontId="147" fillId="0" borderId="0"/>
    <xf numFmtId="0" fontId="147" fillId="0" borderId="0"/>
    <xf numFmtId="0" fontId="5" fillId="0" borderId="0"/>
    <xf numFmtId="0" fontId="147" fillId="0" borderId="0"/>
    <xf numFmtId="0" fontId="147"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147" fillId="0" borderId="0"/>
    <xf numFmtId="0" fontId="30" fillId="0" borderId="0"/>
    <xf numFmtId="43" fontId="3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30" fillId="0" borderId="0"/>
    <xf numFmtId="0" fontId="30" fillId="0" borderId="0"/>
    <xf numFmtId="43" fontId="30" fillId="0" borderId="0" applyFont="0" applyFill="0" applyBorder="0" applyAlignment="0" applyProtection="0"/>
    <xf numFmtId="0" fontId="147"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0" fillId="0" borderId="0"/>
    <xf numFmtId="43" fontId="4" fillId="0" borderId="0" applyFont="0" applyFill="0" applyBorder="0" applyAlignment="0" applyProtection="0"/>
    <xf numFmtId="0" fontId="4" fillId="0" borderId="0"/>
    <xf numFmtId="0" fontId="4" fillId="0" borderId="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5" fillId="0" borderId="0"/>
    <xf numFmtId="0" fontId="23"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9" applyNumberFormat="0" applyFont="0" applyAlignment="0" applyProtection="0"/>
    <xf numFmtId="0" fontId="2"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9" applyNumberFormat="0" applyFont="0" applyAlignment="0" applyProtection="0"/>
    <xf numFmtId="0" fontId="2"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33" fillId="0" borderId="0"/>
    <xf numFmtId="0" fontId="2" fillId="0" borderId="0"/>
    <xf numFmtId="0" fontId="2" fillId="0" borderId="0"/>
    <xf numFmtId="0" fontId="2" fillId="0" borderId="0"/>
    <xf numFmtId="0" fontId="59" fillId="0" borderId="0"/>
    <xf numFmtId="0" fontId="82" fillId="0" borderId="0"/>
    <xf numFmtId="9" fontId="5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9" borderId="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9" borderId="9"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1" fillId="0" borderId="0"/>
    <xf numFmtId="9" fontId="30" fillId="0" borderId="0" applyFont="0" applyFill="0" applyBorder="0" applyAlignment="0" applyProtection="0"/>
  </cellStyleXfs>
  <cellXfs count="240">
    <xf numFmtId="0" fontId="0" fillId="0" borderId="0" xfId="0"/>
    <xf numFmtId="0" fontId="41" fillId="0" borderId="0" xfId="0" applyFont="1"/>
    <xf numFmtId="0" fontId="44" fillId="0" borderId="0" xfId="0" applyFont="1"/>
    <xf numFmtId="0" fontId="49" fillId="0" borderId="0" xfId="0" applyFont="1"/>
    <xf numFmtId="165" fontId="49" fillId="0" borderId="0" xfId="0" applyNumberFormat="1" applyFont="1"/>
    <xf numFmtId="0" fontId="50" fillId="0" borderId="0" xfId="0" applyFont="1"/>
    <xf numFmtId="0" fontId="51" fillId="0" borderId="0" xfId="2" applyFont="1" applyAlignment="1">
      <alignment horizontal="center" vertical="top" wrapText="1"/>
    </xf>
    <xf numFmtId="9" fontId="51" fillId="0" borderId="0" xfId="2" applyNumberFormat="1" applyFont="1"/>
    <xf numFmtId="9" fontId="52" fillId="0" borderId="0" xfId="2" applyNumberFormat="1" applyFont="1"/>
    <xf numFmtId="165" fontId="51" fillId="0" borderId="0" xfId="3" applyNumberFormat="1" applyFont="1"/>
    <xf numFmtId="165" fontId="52" fillId="0" borderId="0" xfId="3" applyNumberFormat="1" applyFont="1"/>
    <xf numFmtId="2" fontId="51" fillId="0" borderId="0" xfId="3" applyNumberFormat="1" applyFont="1"/>
    <xf numFmtId="165" fontId="53" fillId="0" borderId="0" xfId="4" applyNumberFormat="1" applyFont="1"/>
    <xf numFmtId="0" fontId="51" fillId="0" borderId="0" xfId="3" applyFont="1"/>
    <xf numFmtId="165" fontId="51" fillId="0" borderId="0" xfId="4" applyNumberFormat="1" applyFont="1"/>
    <xf numFmtId="165" fontId="52" fillId="0" borderId="0" xfId="4" applyNumberFormat="1" applyFont="1"/>
    <xf numFmtId="0" fontId="37" fillId="0" borderId="0" xfId="0" applyFont="1"/>
    <xf numFmtId="0" fontId="54" fillId="0" borderId="0" xfId="5" applyFont="1"/>
    <xf numFmtId="0" fontId="54" fillId="0" borderId="0" xfId="0" applyFont="1"/>
    <xf numFmtId="0" fontId="54" fillId="0" borderId="0" xfId="9" applyFont="1"/>
    <xf numFmtId="165" fontId="54" fillId="0" borderId="0" xfId="0" applyNumberFormat="1" applyFont="1"/>
    <xf numFmtId="169" fontId="41" fillId="0" borderId="0" xfId="0" applyNumberFormat="1" applyFont="1"/>
    <xf numFmtId="0" fontId="47" fillId="0" borderId="0" xfId="0" applyFont="1" applyAlignment="1">
      <alignment horizontal="left" vertical="center"/>
    </xf>
    <xf numFmtId="0" fontId="36" fillId="0" borderId="0" xfId="3" applyFont="1" applyAlignment="1">
      <alignment horizontal="right"/>
    </xf>
    <xf numFmtId="0" fontId="50" fillId="0" borderId="0" xfId="9" applyFont="1"/>
    <xf numFmtId="0" fontId="57" fillId="0" borderId="0" xfId="0" applyFont="1"/>
    <xf numFmtId="165" fontId="0" fillId="0" borderId="0" xfId="0" applyNumberFormat="1"/>
    <xf numFmtId="0" fontId="74" fillId="0" borderId="0" xfId="0" applyFont="1"/>
    <xf numFmtId="169" fontId="41" fillId="0" borderId="0" xfId="82" applyNumberFormat="1" applyFont="1"/>
    <xf numFmtId="0" fontId="56" fillId="0" borderId="0" xfId="0" applyFont="1"/>
    <xf numFmtId="0" fontId="76" fillId="0" borderId="0" xfId="0" applyFont="1"/>
    <xf numFmtId="171" fontId="54" fillId="0" borderId="0" xfId="0" applyNumberFormat="1" applyFont="1"/>
    <xf numFmtId="0" fontId="78" fillId="0" borderId="0" xfId="24" applyFont="1"/>
    <xf numFmtId="165" fontId="79" fillId="0" borderId="0" xfId="3" applyNumberFormat="1" applyFont="1"/>
    <xf numFmtId="0" fontId="79" fillId="0" borderId="0" xfId="3" applyFont="1"/>
    <xf numFmtId="9" fontId="79" fillId="0" borderId="0" xfId="2" applyNumberFormat="1" applyFont="1"/>
    <xf numFmtId="165" fontId="79" fillId="0" borderId="0" xfId="4" applyNumberFormat="1" applyFont="1"/>
    <xf numFmtId="0" fontId="36" fillId="0" borderId="0" xfId="8" applyFont="1"/>
    <xf numFmtId="0" fontId="36" fillId="0" borderId="0" xfId="19" applyFont="1"/>
    <xf numFmtId="0" fontId="47" fillId="0" borderId="0" xfId="0" applyFont="1"/>
    <xf numFmtId="165" fontId="41" fillId="0" borderId="0" xfId="0" applyNumberFormat="1" applyFont="1"/>
    <xf numFmtId="10" fontId="54" fillId="0" borderId="0" xfId="0" applyNumberFormat="1" applyFont="1"/>
    <xf numFmtId="0" fontId="46" fillId="0" borderId="0" xfId="24" applyAlignment="1">
      <alignment vertical="center"/>
    </xf>
    <xf numFmtId="0" fontId="41" fillId="0" borderId="0" xfId="0" applyFont="1" applyAlignment="1">
      <alignment vertical="center" wrapText="1"/>
    </xf>
    <xf numFmtId="1" fontId="80" fillId="0" borderId="0" xfId="0" applyNumberFormat="1" applyFont="1"/>
    <xf numFmtId="165" fontId="49" fillId="0" borderId="0" xfId="0" applyNumberFormat="1" applyFont="1" applyAlignment="1">
      <alignment horizontal="right" wrapText="1"/>
    </xf>
    <xf numFmtId="165" fontId="77" fillId="0" borderId="0" xfId="0" applyNumberFormat="1" applyFont="1"/>
    <xf numFmtId="165" fontId="29" fillId="0" borderId="0" xfId="1" applyNumberFormat="1"/>
    <xf numFmtId="10" fontId="41" fillId="0" borderId="0" xfId="0" applyNumberFormat="1" applyFont="1"/>
    <xf numFmtId="2" fontId="41" fillId="0" borderId="0" xfId="0" applyNumberFormat="1" applyFont="1"/>
    <xf numFmtId="175" fontId="0" fillId="0" borderId="0" xfId="0" applyNumberFormat="1"/>
    <xf numFmtId="0" fontId="36" fillId="0" borderId="0" xfId="10" applyFont="1"/>
    <xf numFmtId="165" fontId="34" fillId="0" borderId="0" xfId="10" applyNumberFormat="1"/>
    <xf numFmtId="0" fontId="44" fillId="2" borderId="0" xfId="0" applyFont="1" applyFill="1"/>
    <xf numFmtId="0" fontId="133" fillId="0" borderId="0" xfId="0" applyFont="1"/>
    <xf numFmtId="2" fontId="54" fillId="0" borderId="0" xfId="0" applyNumberFormat="1" applyFont="1"/>
    <xf numFmtId="0" fontId="49" fillId="0" borderId="0" xfId="9" applyFont="1"/>
    <xf numFmtId="0" fontId="41" fillId="0" borderId="0" xfId="9" applyFont="1"/>
    <xf numFmtId="0" fontId="132" fillId="0" borderId="0" xfId="0" applyFont="1"/>
    <xf numFmtId="0" fontId="137" fillId="0" borderId="0" xfId="0" applyFont="1" applyAlignment="1">
      <alignment wrapText="1"/>
    </xf>
    <xf numFmtId="0" fontId="135" fillId="0" borderId="0" xfId="0" applyFont="1" applyAlignment="1">
      <alignment wrapText="1"/>
    </xf>
    <xf numFmtId="167" fontId="54" fillId="2" borderId="25" xfId="0" applyNumberFormat="1" applyFont="1" applyFill="1" applyBorder="1" applyAlignment="1">
      <alignment horizontal="center"/>
    </xf>
    <xf numFmtId="170" fontId="41" fillId="2" borderId="25" xfId="18" applyNumberFormat="1" applyFont="1" applyFill="1" applyBorder="1" applyAlignment="1">
      <alignment horizontal="center"/>
    </xf>
    <xf numFmtId="0" fontId="54" fillId="0" borderId="28" xfId="0" applyFont="1" applyBorder="1"/>
    <xf numFmtId="165" fontId="51" fillId="0" borderId="0" xfId="406" applyNumberFormat="1" applyFont="1"/>
    <xf numFmtId="0" fontId="36" fillId="0" borderId="0" xfId="0" applyFont="1" applyAlignment="1">
      <alignment horizontal="right"/>
    </xf>
    <xf numFmtId="165" fontId="51" fillId="0" borderId="0" xfId="0" applyNumberFormat="1" applyFont="1"/>
    <xf numFmtId="165" fontId="51" fillId="0" borderId="0" xfId="0" applyNumberFormat="1" applyFont="1" applyAlignment="1">
      <alignment wrapText="1"/>
    </xf>
    <xf numFmtId="0" fontId="36" fillId="0" borderId="0" xfId="2" applyFont="1" applyAlignment="1">
      <alignment horizontal="center" vertical="top" wrapText="1"/>
    </xf>
    <xf numFmtId="9" fontId="36" fillId="0" borderId="0" xfId="2" applyNumberFormat="1" applyFont="1" applyAlignment="1">
      <alignment horizontal="center" vertical="top" wrapText="1"/>
    </xf>
    <xf numFmtId="165" fontId="132" fillId="0" borderId="0" xfId="0" applyNumberFormat="1" applyFont="1"/>
    <xf numFmtId="165" fontId="132" fillId="0" borderId="0" xfId="0" applyNumberFormat="1" applyFont="1" applyAlignment="1">
      <alignment wrapText="1"/>
    </xf>
    <xf numFmtId="9" fontId="36" fillId="0" borderId="0" xfId="4" applyNumberFormat="1" applyFont="1"/>
    <xf numFmtId="9" fontId="54" fillId="0" borderId="0" xfId="0" applyNumberFormat="1" applyFont="1"/>
    <xf numFmtId="165" fontId="51" fillId="0" borderId="0" xfId="10" applyNumberFormat="1" applyFont="1"/>
    <xf numFmtId="0" fontId="144" fillId="0" borderId="0" xfId="0" applyFont="1"/>
    <xf numFmtId="165" fontId="51" fillId="0" borderId="0" xfId="436" applyNumberFormat="1" applyFont="1"/>
    <xf numFmtId="0" fontId="54" fillId="0" borderId="21" xfId="0" applyFont="1" applyBorder="1" applyAlignment="1">
      <alignment wrapText="1"/>
    </xf>
    <xf numFmtId="14" fontId="54" fillId="0" borderId="21" xfId="0" applyNumberFormat="1" applyFont="1" applyBorder="1" applyAlignment="1">
      <alignment wrapText="1"/>
    </xf>
    <xf numFmtId="165" fontId="41" fillId="0" borderId="21" xfId="0" applyNumberFormat="1" applyFont="1" applyBorder="1" applyAlignment="1">
      <alignment wrapText="1"/>
    </xf>
    <xf numFmtId="175" fontId="54" fillId="0" borderId="0" xfId="0" applyNumberFormat="1" applyFont="1"/>
    <xf numFmtId="0" fontId="78" fillId="0" borderId="0" xfId="24" applyFont="1" applyBorder="1"/>
    <xf numFmtId="0" fontId="41" fillId="0" borderId="26" xfId="0" applyFont="1" applyBorder="1"/>
    <xf numFmtId="168" fontId="41" fillId="0" borderId="0" xfId="18" applyNumberFormat="1" applyFont="1"/>
    <xf numFmtId="168" fontId="41" fillId="0" borderId="0" xfId="0" applyNumberFormat="1" applyFont="1"/>
    <xf numFmtId="0" fontId="54" fillId="0" borderId="25" xfId="0" applyFont="1" applyBorder="1"/>
    <xf numFmtId="170" fontId="51" fillId="2" borderId="25" xfId="18" applyNumberFormat="1" applyFont="1" applyFill="1" applyBorder="1"/>
    <xf numFmtId="170" fontId="41" fillId="2" borderId="25" xfId="18" applyNumberFormat="1" applyFont="1" applyFill="1" applyBorder="1"/>
    <xf numFmtId="165" fontId="44" fillId="0" borderId="0" xfId="0" applyNumberFormat="1" applyFont="1"/>
    <xf numFmtId="0" fontId="142" fillId="0" borderId="25" xfId="0" applyFont="1" applyBorder="1" applyAlignment="1">
      <alignment vertical="center" wrapText="1"/>
    </xf>
    <xf numFmtId="0" fontId="135" fillId="0" borderId="0" xfId="0" applyFont="1"/>
    <xf numFmtId="0" fontId="36" fillId="0" borderId="0" xfId="0" applyFont="1"/>
    <xf numFmtId="0" fontId="146" fillId="0" borderId="0" xfId="24" applyFont="1" applyAlignment="1">
      <alignment vertical="center"/>
    </xf>
    <xf numFmtId="165" fontId="41" fillId="0" borderId="0" xfId="464" applyNumberFormat="1" applyFont="1"/>
    <xf numFmtId="165" fontId="51" fillId="0" borderId="0" xfId="8" applyNumberFormat="1" applyFont="1"/>
    <xf numFmtId="1" fontId="36" fillId="0" borderId="0" xfId="8" applyNumberFormat="1" applyFont="1"/>
    <xf numFmtId="0" fontId="51" fillId="0" borderId="0" xfId="8" applyFont="1"/>
    <xf numFmtId="1" fontId="36" fillId="0" borderId="0" xfId="0" applyNumberFormat="1" applyFont="1" applyAlignment="1">
      <alignment wrapText="1"/>
    </xf>
    <xf numFmtId="165" fontId="41" fillId="0" borderId="0" xfId="9" applyNumberFormat="1" applyFont="1"/>
    <xf numFmtId="165" fontId="132" fillId="0" borderId="22" xfId="0" applyNumberFormat="1" applyFont="1" applyBorder="1" applyAlignment="1">
      <alignment wrapText="1"/>
    </xf>
    <xf numFmtId="0" fontId="54" fillId="0" borderId="0" xfId="14" applyFont="1"/>
    <xf numFmtId="0" fontId="41" fillId="0" borderId="0" xfId="14" applyFont="1"/>
    <xf numFmtId="165" fontId="41" fillId="0" borderId="0" xfId="340" applyNumberFormat="1" applyFont="1"/>
    <xf numFmtId="165" fontId="41" fillId="0" borderId="0" xfId="14" applyNumberFormat="1" applyFont="1"/>
    <xf numFmtId="165" fontId="41" fillId="0" borderId="0" xfId="14" applyNumberFormat="1" applyFont="1" applyAlignment="1">
      <alignment horizontal="right" wrapText="1"/>
    </xf>
    <xf numFmtId="43" fontId="41" fillId="0" borderId="0" xfId="340" applyFont="1"/>
    <xf numFmtId="165" fontId="49" fillId="0" borderId="0" xfId="9" applyNumberFormat="1" applyFont="1"/>
    <xf numFmtId="2" fontId="0" fillId="0" borderId="0" xfId="0" applyNumberFormat="1"/>
    <xf numFmtId="165" fontId="55" fillId="0" borderId="0" xfId="0" applyNumberFormat="1" applyFont="1"/>
    <xf numFmtId="165" fontId="41" fillId="0" borderId="0" xfId="452" applyNumberFormat="1" applyFont="1"/>
    <xf numFmtId="165" fontId="134" fillId="0" borderId="0" xfId="0" applyNumberFormat="1" applyFont="1"/>
    <xf numFmtId="167" fontId="44" fillId="2" borderId="25" xfId="0" applyNumberFormat="1" applyFont="1" applyFill="1" applyBorder="1" applyAlignment="1">
      <alignment horizontal="center"/>
    </xf>
    <xf numFmtId="43" fontId="44" fillId="2" borderId="25" xfId="18" applyFont="1" applyFill="1" applyBorder="1" applyAlignment="1">
      <alignment horizontal="center"/>
    </xf>
    <xf numFmtId="43" fontId="148" fillId="2" borderId="25" xfId="18" applyFont="1" applyFill="1" applyBorder="1"/>
    <xf numFmtId="43" fontId="0" fillId="2" borderId="25" xfId="18" applyFont="1" applyFill="1" applyBorder="1"/>
    <xf numFmtId="165" fontId="132" fillId="0" borderId="23" xfId="0" applyNumberFormat="1" applyFont="1" applyBorder="1" applyAlignment="1">
      <alignment wrapText="1"/>
    </xf>
    <xf numFmtId="0" fontId="132" fillId="0" borderId="0" xfId="0" applyFont="1" applyAlignment="1">
      <alignment wrapText="1"/>
    </xf>
    <xf numFmtId="0" fontId="141" fillId="0" borderId="25" xfId="0" applyFont="1" applyBorder="1" applyAlignment="1">
      <alignment vertical="center" wrapText="1"/>
    </xf>
    <xf numFmtId="0" fontId="142" fillId="0" borderId="30" xfId="0" applyFont="1" applyBorder="1" applyAlignment="1">
      <alignment vertical="center" wrapText="1"/>
    </xf>
    <xf numFmtId="0" fontId="137" fillId="0" borderId="0" xfId="0" applyFont="1"/>
    <xf numFmtId="1" fontId="36" fillId="0" borderId="0" xfId="0" applyNumberFormat="1" applyFont="1"/>
    <xf numFmtId="0" fontId="51" fillId="0" borderId="0" xfId="0" applyFont="1"/>
    <xf numFmtId="1" fontId="51" fillId="0" borderId="0" xfId="0" applyNumberFormat="1" applyFont="1"/>
    <xf numFmtId="0" fontId="186" fillId="0" borderId="0" xfId="0" applyFont="1"/>
    <xf numFmtId="165" fontId="134" fillId="0" borderId="0" xfId="0" applyNumberFormat="1" applyFont="1" applyAlignment="1">
      <alignment wrapText="1"/>
    </xf>
    <xf numFmtId="165" fontId="51" fillId="0" borderId="0" xfId="0" applyNumberFormat="1" applyFont="1" applyAlignment="1">
      <alignment horizontal="right" wrapText="1"/>
    </xf>
    <xf numFmtId="0" fontId="142" fillId="0" borderId="31" xfId="0" applyFont="1" applyBorder="1" applyAlignment="1">
      <alignment vertical="center" wrapText="1"/>
    </xf>
    <xf numFmtId="0" fontId="54" fillId="0" borderId="28" xfId="3599" applyFont="1" applyBorder="1"/>
    <xf numFmtId="0" fontId="4" fillId="0" borderId="29" xfId="3599" applyBorder="1"/>
    <xf numFmtId="175" fontId="54" fillId="0" borderId="1" xfId="3599" applyNumberFormat="1" applyFont="1" applyBorder="1"/>
    <xf numFmtId="165" fontId="41" fillId="0" borderId="0" xfId="3599" applyNumberFormat="1" applyFont="1"/>
    <xf numFmtId="2" fontId="4" fillId="0" borderId="11" xfId="3599" applyNumberFormat="1" applyBorder="1"/>
    <xf numFmtId="168" fontId="54" fillId="0" borderId="0" xfId="3600" applyNumberFormat="1" applyFont="1" applyBorder="1"/>
    <xf numFmtId="0" fontId="54" fillId="0" borderId="0" xfId="3601" applyFont="1"/>
    <xf numFmtId="0" fontId="54" fillId="0" borderId="0" xfId="3605" applyFont="1"/>
    <xf numFmtId="0" fontId="3" fillId="0" borderId="0" xfId="3605"/>
    <xf numFmtId="165" fontId="3" fillId="0" borderId="0" xfId="3605" applyNumberFormat="1"/>
    <xf numFmtId="165" fontId="148" fillId="0" borderId="0" xfId="3605" applyNumberFormat="1" applyFont="1"/>
    <xf numFmtId="0" fontId="149" fillId="0" borderId="0" xfId="0" applyFont="1"/>
    <xf numFmtId="165" fontId="135" fillId="0" borderId="0" xfId="0" applyNumberFormat="1" applyFont="1"/>
    <xf numFmtId="0" fontId="142" fillId="0" borderId="25" xfId="0" applyFont="1" applyBorder="1" applyAlignment="1">
      <alignment horizontal="center" vertical="center" wrapText="1"/>
    </xf>
    <xf numFmtId="165" fontId="132" fillId="0" borderId="0" xfId="9" applyNumberFormat="1" applyFont="1"/>
    <xf numFmtId="0" fontId="135" fillId="0" borderId="0" xfId="9" applyFont="1"/>
    <xf numFmtId="0" fontId="132" fillId="0" borderId="0" xfId="9" applyFont="1"/>
    <xf numFmtId="0" fontId="140" fillId="0" borderId="0" xfId="9" applyFont="1"/>
    <xf numFmtId="0" fontId="136" fillId="0" borderId="0" xfId="9" applyFont="1"/>
    <xf numFmtId="0" fontId="57" fillId="0" borderId="0" xfId="9" applyFont="1"/>
    <xf numFmtId="0" fontId="185" fillId="0" borderId="0" xfId="9" applyFont="1"/>
    <xf numFmtId="0" fontId="30" fillId="0" borderId="0" xfId="9"/>
    <xf numFmtId="165" fontId="132" fillId="0" borderId="0" xfId="9" applyNumberFormat="1" applyFont="1" applyAlignment="1">
      <alignment wrapText="1"/>
    </xf>
    <xf numFmtId="2" fontId="30" fillId="0" borderId="0" xfId="9" applyNumberFormat="1"/>
    <xf numFmtId="2" fontId="0" fillId="0" borderId="0" xfId="4197" applyNumberFormat="1" applyFont="1"/>
    <xf numFmtId="165" fontId="41" fillId="0" borderId="0" xfId="9" applyNumberFormat="1" applyFont="1" applyAlignment="1">
      <alignment wrapText="1"/>
    </xf>
    <xf numFmtId="0" fontId="190" fillId="0" borderId="0" xfId="0" applyFont="1"/>
    <xf numFmtId="190" fontId="41" fillId="0" borderId="0" xfId="340" applyNumberFormat="1" applyFont="1" applyAlignment="1">
      <alignment horizontal="right" vertical="center" wrapText="1"/>
    </xf>
    <xf numFmtId="0" fontId="191" fillId="0" borderId="0" xfId="0" applyFont="1"/>
    <xf numFmtId="165" fontId="192" fillId="0" borderId="0" xfId="0" applyNumberFormat="1" applyFont="1"/>
    <xf numFmtId="169" fontId="132" fillId="0" borderId="0" xfId="0" applyNumberFormat="1" applyFont="1"/>
    <xf numFmtId="165" fontId="41" fillId="0" borderId="0" xfId="466" applyNumberFormat="1" applyFont="1"/>
    <xf numFmtId="165" fontId="132" fillId="0" borderId="0" xfId="0" applyNumberFormat="1" applyFont="1" applyAlignment="1">
      <alignment readingOrder="1"/>
    </xf>
    <xf numFmtId="165" fontId="41" fillId="0" borderId="0" xfId="18" applyNumberFormat="1" applyFont="1"/>
    <xf numFmtId="165" fontId="41" fillId="0" borderId="0" xfId="3602" applyNumberFormat="1" applyFont="1"/>
    <xf numFmtId="165" fontId="41" fillId="0" borderId="0" xfId="3603" applyNumberFormat="1" applyFont="1"/>
    <xf numFmtId="165" fontId="49" fillId="0" borderId="0" xfId="8" applyNumberFormat="1" applyFont="1"/>
    <xf numFmtId="169" fontId="41" fillId="0" borderId="0" xfId="3597" applyNumberFormat="1" applyFont="1"/>
    <xf numFmtId="169" fontId="41" fillId="0" borderId="0" xfId="3598" applyNumberFormat="1" applyFont="1"/>
    <xf numFmtId="165" fontId="51" fillId="0" borderId="0" xfId="365" applyNumberFormat="1" applyFont="1"/>
    <xf numFmtId="165" fontId="41" fillId="0" borderId="0" xfId="4196" applyNumberFormat="1" applyFont="1"/>
    <xf numFmtId="165" fontId="41" fillId="0" borderId="0" xfId="4197" applyNumberFormat="1" applyFont="1"/>
    <xf numFmtId="165" fontId="41" fillId="0" borderId="22" xfId="0" applyNumberFormat="1" applyFont="1" applyBorder="1" applyAlignment="1">
      <alignment wrapText="1"/>
    </xf>
    <xf numFmtId="165" fontId="132" fillId="0" borderId="24" xfId="0" applyNumberFormat="1" applyFont="1" applyBorder="1" applyAlignment="1">
      <alignment wrapText="1"/>
    </xf>
    <xf numFmtId="10" fontId="142" fillId="0" borderId="25" xfId="0" applyNumberFormat="1" applyFont="1" applyBorder="1" applyAlignment="1">
      <alignment horizontal="center" vertical="center" wrapText="1"/>
    </xf>
    <xf numFmtId="0" fontId="193" fillId="0" borderId="0" xfId="0" applyFont="1" applyAlignment="1">
      <alignment horizontal="left"/>
    </xf>
    <xf numFmtId="0" fontId="143" fillId="0" borderId="25" xfId="0" applyFont="1" applyBorder="1" applyAlignment="1">
      <alignment horizontal="center" vertical="center"/>
    </xf>
    <xf numFmtId="0" fontId="194" fillId="0" borderId="0" xfId="0" applyFont="1"/>
    <xf numFmtId="0" fontId="195" fillId="0" borderId="0" xfId="0" applyFont="1"/>
    <xf numFmtId="0" fontId="195" fillId="0" borderId="0" xfId="0" applyFont="1" applyAlignment="1">
      <alignment horizontal="right"/>
    </xf>
    <xf numFmtId="0" fontId="142" fillId="0" borderId="25" xfId="0" applyFont="1" applyBorder="1" applyAlignment="1">
      <alignment horizontal="left" vertical="center" wrapText="1" indent="1"/>
    </xf>
    <xf numFmtId="2" fontId="142" fillId="0" borderId="25" xfId="0" applyNumberFormat="1" applyFont="1" applyBorder="1" applyAlignment="1">
      <alignment horizontal="center" vertical="center" wrapText="1"/>
    </xf>
    <xf numFmtId="165" fontId="141" fillId="0" borderId="25" xfId="0" applyNumberFormat="1" applyFont="1" applyBorder="1" applyAlignment="1">
      <alignment horizontal="center" vertical="center" wrapText="1"/>
    </xf>
    <xf numFmtId="165" fontId="142" fillId="0" borderId="25" xfId="0" applyNumberFormat="1" applyFont="1" applyBorder="1" applyAlignment="1">
      <alignment horizontal="center" vertical="center" wrapText="1"/>
    </xf>
    <xf numFmtId="0" fontId="142" fillId="0" borderId="25" xfId="0" applyFont="1" applyBorder="1" applyAlignment="1">
      <alignment vertical="center" textRotation="90" wrapText="1"/>
    </xf>
    <xf numFmtId="165" fontId="142" fillId="0" borderId="30" xfId="0" applyNumberFormat="1" applyFont="1" applyBorder="1" applyAlignment="1">
      <alignment horizontal="center" vertical="center" wrapText="1"/>
    </xf>
    <xf numFmtId="2" fontId="142" fillId="0" borderId="30" xfId="0" applyNumberFormat="1" applyFont="1" applyBorder="1" applyAlignment="1">
      <alignment horizontal="center" vertical="center" wrapText="1"/>
    </xf>
    <xf numFmtId="0" fontId="142" fillId="0" borderId="31" xfId="0" applyFont="1" applyBorder="1"/>
    <xf numFmtId="2" fontId="142" fillId="0" borderId="31" xfId="0" applyNumberFormat="1" applyFont="1" applyBorder="1"/>
    <xf numFmtId="0" fontId="142" fillId="0" borderId="25" xfId="0" applyFont="1" applyBorder="1" applyAlignment="1">
      <alignment vertical="center"/>
    </xf>
    <xf numFmtId="0" fontId="142" fillId="0" borderId="25" xfId="0" applyFont="1" applyBorder="1" applyAlignment="1">
      <alignment horizontal="right" vertical="center"/>
    </xf>
    <xf numFmtId="0" fontId="142" fillId="56" borderId="25" xfId="0" applyFont="1" applyFill="1" applyBorder="1" applyAlignment="1">
      <alignment horizontal="center" vertical="center"/>
    </xf>
    <xf numFmtId="0" fontId="142" fillId="56" borderId="25" xfId="0" applyFont="1" applyFill="1" applyBorder="1" applyAlignment="1">
      <alignment horizontal="center" vertical="center" wrapText="1"/>
    </xf>
    <xf numFmtId="165" fontId="142" fillId="0" borderId="25" xfId="0" applyNumberFormat="1" applyFont="1" applyBorder="1" applyAlignment="1">
      <alignment horizontal="right" vertical="center"/>
    </xf>
    <xf numFmtId="165" fontId="142" fillId="56" borderId="25" xfId="0" applyNumberFormat="1" applyFont="1" applyFill="1" applyBorder="1" applyAlignment="1">
      <alignment horizontal="right" vertical="center"/>
    </xf>
    <xf numFmtId="165" fontId="142" fillId="56" borderId="25" xfId="0" applyNumberFormat="1" applyFont="1" applyFill="1" applyBorder="1" applyAlignment="1">
      <alignment horizontal="right" vertical="center" wrapText="1"/>
    </xf>
    <xf numFmtId="0" fontId="141" fillId="0" borderId="25" xfId="0" applyFont="1" applyBorder="1" applyAlignment="1">
      <alignment vertical="center" wrapText="1"/>
    </xf>
    <xf numFmtId="0" fontId="141" fillId="0" borderId="25" xfId="0" applyFont="1" applyBorder="1" applyAlignment="1">
      <alignment vertical="center"/>
    </xf>
    <xf numFmtId="17" fontId="54" fillId="0" borderId="0" xfId="8" applyNumberFormat="1" applyFont="1"/>
    <xf numFmtId="0" fontId="46" fillId="0" borderId="0" xfId="24" applyFill="1"/>
    <xf numFmtId="0" fontId="46" fillId="0" borderId="0" xfId="24"/>
    <xf numFmtId="0" fontId="46" fillId="0" borderId="0" xfId="24" applyBorder="1"/>
    <xf numFmtId="0" fontId="46" fillId="0" borderId="27" xfId="24" applyBorder="1"/>
    <xf numFmtId="49" fontId="54" fillId="0" borderId="0" xfId="8" applyNumberFormat="1" applyFont="1"/>
    <xf numFmtId="0" fontId="142" fillId="0" borderId="35" xfId="0" applyFont="1" applyBorder="1" applyAlignment="1">
      <alignment vertical="center" wrapText="1"/>
    </xf>
    <xf numFmtId="0" fontId="142" fillId="0" borderId="36" xfId="0" applyFont="1" applyBorder="1" applyAlignment="1">
      <alignment vertical="center" wrapText="1"/>
    </xf>
    <xf numFmtId="0" fontId="142" fillId="0" borderId="37" xfId="0" applyFont="1" applyBorder="1" applyAlignment="1">
      <alignment vertical="center" wrapText="1"/>
    </xf>
    <xf numFmtId="0" fontId="198" fillId="0" borderId="25" xfId="0" applyFont="1" applyBorder="1" applyAlignment="1">
      <alignment horizontal="left" vertical="center" wrapText="1" indent="1"/>
    </xf>
    <xf numFmtId="0" fontId="141" fillId="0" borderId="31" xfId="0" applyFont="1" applyBorder="1" applyAlignment="1">
      <alignment vertical="center" wrapText="1"/>
    </xf>
    <xf numFmtId="0" fontId="198" fillId="0" borderId="34" xfId="0" applyFont="1" applyBorder="1" applyAlignment="1">
      <alignment horizontal="left" vertical="center" wrapText="1" indent="1"/>
    </xf>
    <xf numFmtId="0" fontId="0" fillId="0" borderId="34" xfId="0" applyBorder="1" applyAlignment="1">
      <alignment vertical="center" wrapText="1"/>
    </xf>
    <xf numFmtId="0" fontId="198" fillId="0" borderId="30" xfId="0" applyFont="1" applyBorder="1" applyAlignment="1">
      <alignment horizontal="left" vertical="center" wrapText="1" indent="1"/>
    </xf>
    <xf numFmtId="0" fontId="142" fillId="0" borderId="34" xfId="0" applyFont="1" applyBorder="1" applyAlignment="1">
      <alignment vertical="center" wrapText="1"/>
    </xf>
    <xf numFmtId="0" fontId="198" fillId="0" borderId="31" xfId="0" applyFont="1" applyBorder="1" applyAlignment="1">
      <alignment horizontal="left" vertical="center" wrapText="1" indent="1"/>
    </xf>
    <xf numFmtId="0" fontId="0" fillId="0" borderId="30" xfId="0" applyBorder="1" applyAlignment="1">
      <alignment vertical="center" wrapText="1"/>
    </xf>
    <xf numFmtId="0" fontId="141" fillId="0" borderId="25" xfId="0" applyFont="1" applyBorder="1" applyAlignment="1">
      <alignment horizontal="center" textRotation="90"/>
    </xf>
    <xf numFmtId="0" fontId="141" fillId="0" borderId="25" xfId="0" applyFont="1" applyBorder="1" applyAlignment="1">
      <alignment horizontal="center" textRotation="90" wrapText="1"/>
    </xf>
    <xf numFmtId="0" fontId="141" fillId="56" borderId="25" xfId="0" applyFont="1" applyFill="1" applyBorder="1" applyAlignment="1">
      <alignment horizontal="center" textRotation="90" wrapText="1"/>
    </xf>
    <xf numFmtId="0" fontId="132" fillId="0" borderId="0" xfId="0" applyFont="1" applyAlignment="1">
      <alignment vertical="center" wrapText="1"/>
    </xf>
    <xf numFmtId="0" fontId="46" fillId="0" borderId="0" xfId="24" applyAlignment="1">
      <alignment vertical="center" wrapText="1"/>
    </xf>
    <xf numFmtId="0" fontId="132" fillId="0" borderId="0" xfId="0" applyFont="1" applyAlignment="1">
      <alignment vertical="center"/>
    </xf>
    <xf numFmtId="0" fontId="46" fillId="0" borderId="0" xfId="24" applyAlignment="1">
      <alignment horizontal="left" vertical="center"/>
    </xf>
    <xf numFmtId="0" fontId="36" fillId="0" borderId="0" xfId="0" applyFont="1" applyFill="1"/>
    <xf numFmtId="0" fontId="201" fillId="0" borderId="0" xfId="0" applyFont="1" applyAlignment="1">
      <alignment vertical="center" wrapText="1"/>
    </xf>
    <xf numFmtId="0" fontId="141" fillId="0" borderId="25" xfId="0" applyFont="1" applyBorder="1" applyAlignment="1">
      <alignment vertical="center" wrapText="1"/>
    </xf>
    <xf numFmtId="0" fontId="141" fillId="0" borderId="25" xfId="0" applyFont="1" applyBorder="1" applyAlignment="1">
      <alignment horizontal="center" vertical="center" wrapText="1"/>
    </xf>
    <xf numFmtId="0" fontId="145" fillId="0" borderId="25" xfId="0" applyFont="1" applyBorder="1" applyAlignment="1">
      <alignment horizontal="center" vertical="center"/>
    </xf>
    <xf numFmtId="0" fontId="142" fillId="0" borderId="31" xfId="0" applyFont="1" applyBorder="1" applyAlignment="1">
      <alignment vertical="center" wrapText="1"/>
    </xf>
    <xf numFmtId="0" fontId="142" fillId="0" borderId="30" xfId="0" applyFont="1" applyBorder="1" applyAlignment="1">
      <alignment vertical="center" wrapText="1"/>
    </xf>
    <xf numFmtId="0" fontId="143" fillId="0" borderId="31" xfId="0" applyFont="1" applyBorder="1" applyAlignment="1">
      <alignment vertical="center" wrapText="1"/>
    </xf>
    <xf numFmtId="0" fontId="143" fillId="0" borderId="34" xfId="0" applyFont="1" applyBorder="1" applyAlignment="1">
      <alignment vertical="center" wrapText="1"/>
    </xf>
    <xf numFmtId="0" fontId="143" fillId="0" borderId="30" xfId="0" applyFont="1" applyBorder="1" applyAlignment="1">
      <alignment vertical="center" wrapText="1"/>
    </xf>
    <xf numFmtId="0" fontId="145" fillId="0" borderId="25" xfId="0" applyFont="1" applyBorder="1" applyAlignment="1">
      <alignment vertical="center" wrapText="1"/>
    </xf>
    <xf numFmtId="0" fontId="141" fillId="0" borderId="25" xfId="0" applyFont="1" applyBorder="1" applyAlignment="1">
      <alignment horizontal="center" textRotation="90" wrapText="1"/>
    </xf>
    <xf numFmtId="0" fontId="141" fillId="0" borderId="32" xfId="0" applyFont="1" applyBorder="1" applyAlignment="1">
      <alignment horizontal="center" vertical="center" wrapText="1"/>
    </xf>
    <xf numFmtId="0" fontId="141" fillId="0" borderId="0" xfId="0" applyFont="1" applyAlignment="1">
      <alignment horizontal="center" vertical="center" wrapText="1"/>
    </xf>
    <xf numFmtId="0" fontId="141" fillId="0" borderId="25" xfId="0" applyFont="1" applyBorder="1" applyAlignment="1">
      <alignment vertical="center"/>
    </xf>
    <xf numFmtId="0" fontId="141" fillId="56" borderId="25" xfId="0" applyFont="1" applyFill="1" applyBorder="1" applyAlignment="1">
      <alignment horizontal="center" vertical="center" wrapText="1"/>
    </xf>
    <xf numFmtId="0" fontId="196" fillId="0" borderId="25" xfId="0" applyFont="1" applyBorder="1" applyAlignment="1">
      <alignment horizontal="center" vertical="center"/>
    </xf>
    <xf numFmtId="0" fontId="196" fillId="56" borderId="25" xfId="0" applyFont="1" applyFill="1" applyBorder="1" applyAlignment="1">
      <alignment horizontal="center" vertical="center"/>
    </xf>
    <xf numFmtId="0" fontId="196" fillId="56" borderId="25" xfId="0" applyFont="1" applyFill="1" applyBorder="1" applyAlignment="1">
      <alignment horizontal="center" vertical="center" wrapText="1"/>
    </xf>
    <xf numFmtId="0" fontId="197" fillId="0" borderId="25" xfId="0" applyFont="1" applyBorder="1" applyAlignment="1">
      <alignment vertical="center" wrapText="1"/>
    </xf>
    <xf numFmtId="0" fontId="197" fillId="0" borderId="25" xfId="0" applyFont="1" applyBorder="1" applyAlignment="1">
      <alignment vertical="center"/>
    </xf>
  </cellXfs>
  <cellStyles count="4198">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10" xfId="3240" xr:uid="{00000000-0005-0000-0000-00000B000000}"/>
    <cellStyle name="20% - Accent1 10 2" xfId="3949" xr:uid="{00000000-0005-0000-0000-00000C000000}"/>
    <cellStyle name="20% - Accent1 11" xfId="3497" xr:uid="{00000000-0005-0000-0000-00000D000000}"/>
    <cellStyle name="20% - Accent1 11 2" xfId="4127" xr:uid="{00000000-0005-0000-0000-00000E000000}"/>
    <cellStyle name="20% - Accent1 2" xfId="103" xr:uid="{00000000-0005-0000-0000-00000F000000}"/>
    <cellStyle name="20% - Accent1 2 2" xfId="307" xr:uid="{00000000-0005-0000-0000-000010000000}"/>
    <cellStyle name="20% - Accent1 2 2 2" xfId="904" xr:uid="{00000000-0005-0000-0000-000011000000}"/>
    <cellStyle name="20% - Accent1 2 2 3" xfId="3696" xr:uid="{00000000-0005-0000-0000-000012000000}"/>
    <cellStyle name="20% - Accent1 2 3" xfId="186" xr:uid="{00000000-0005-0000-0000-000013000000}"/>
    <cellStyle name="20% - Accent1 2 3 2" xfId="3629" xr:uid="{00000000-0005-0000-0000-000014000000}"/>
    <cellStyle name="20% - Accent1 2 4" xfId="561" xr:uid="{00000000-0005-0000-0000-000015000000}"/>
    <cellStyle name="20% - Accent1 3" xfId="200" xr:uid="{00000000-0005-0000-0000-000016000000}"/>
    <cellStyle name="20% - Accent1 3 2" xfId="321" xr:uid="{00000000-0005-0000-0000-000017000000}"/>
    <cellStyle name="20% - Accent1 3 2 2" xfId="3710" xr:uid="{00000000-0005-0000-0000-000018000000}"/>
    <cellStyle name="20% - Accent1 3 3" xfId="486" xr:uid="{00000000-0005-0000-0000-000019000000}"/>
    <cellStyle name="20% - Accent1 3 4" xfId="565" xr:uid="{00000000-0005-0000-0000-00001A000000}"/>
    <cellStyle name="20% - Accent1 3 5" xfId="3643" xr:uid="{00000000-0005-0000-0000-00001B000000}"/>
    <cellStyle name="20% - Accent1 4" xfId="214" xr:uid="{00000000-0005-0000-0000-00001C000000}"/>
    <cellStyle name="20% - Accent1 4 2" xfId="564" xr:uid="{00000000-0005-0000-0000-00001D000000}"/>
    <cellStyle name="20% - Accent1 4 3" xfId="3657" xr:uid="{00000000-0005-0000-0000-00001E000000}"/>
    <cellStyle name="20% - Accent1 5" xfId="281" xr:uid="{00000000-0005-0000-0000-00001F000000}"/>
    <cellStyle name="20% - Accent1 5 2" xfId="567" xr:uid="{00000000-0005-0000-0000-000020000000}"/>
    <cellStyle name="20% - Accent1 5 3" xfId="3681" xr:uid="{00000000-0005-0000-0000-000021000000}"/>
    <cellStyle name="20% - Accent1 6" xfId="242" xr:uid="{00000000-0005-0000-0000-000022000000}"/>
    <cellStyle name="20% - Accent1 6 2" xfId="566" xr:uid="{00000000-0005-0000-0000-000023000000}"/>
    <cellStyle name="20% - Accent1 6 3" xfId="3669" xr:uid="{00000000-0005-0000-0000-000024000000}"/>
    <cellStyle name="20% - Accent1 7" xfId="160" xr:uid="{00000000-0005-0000-0000-000025000000}"/>
    <cellStyle name="20% - Accent1 7 2" xfId="570" xr:uid="{00000000-0005-0000-0000-000026000000}"/>
    <cellStyle name="20% - Accent1 7 3" xfId="3614" xr:uid="{00000000-0005-0000-0000-000027000000}"/>
    <cellStyle name="20% - Accent1 8" xfId="470" xr:uid="{00000000-0005-0000-0000-000028000000}"/>
    <cellStyle name="20% - Accent1 8 2" xfId="3741" xr:uid="{00000000-0005-0000-0000-000029000000}"/>
    <cellStyle name="20% - Accent1 9" xfId="631" xr:uid="{00000000-0005-0000-0000-00002A000000}"/>
    <cellStyle name="20% - Accent1 9 2" xfId="3803" xr:uid="{00000000-0005-0000-0000-00002B000000}"/>
    <cellStyle name="20% - Accent2" xfId="62" builtinId="34" customBuiltin="1"/>
    <cellStyle name="20% - Accent2 10" xfId="3243" xr:uid="{00000000-0005-0000-0000-00002D000000}"/>
    <cellStyle name="20% - Accent2 10 2" xfId="3951" xr:uid="{00000000-0005-0000-0000-00002E000000}"/>
    <cellStyle name="20% - Accent2 11" xfId="3501" xr:uid="{00000000-0005-0000-0000-00002F000000}"/>
    <cellStyle name="20% - Accent2 11 2" xfId="4130" xr:uid="{00000000-0005-0000-0000-000030000000}"/>
    <cellStyle name="20% - Accent2 2" xfId="107" xr:uid="{00000000-0005-0000-0000-000031000000}"/>
    <cellStyle name="20% - Accent2 2 2" xfId="309" xr:uid="{00000000-0005-0000-0000-000032000000}"/>
    <cellStyle name="20% - Accent2 2 2 2" xfId="905" xr:uid="{00000000-0005-0000-0000-000033000000}"/>
    <cellStyle name="20% - Accent2 2 2 3" xfId="3698" xr:uid="{00000000-0005-0000-0000-000034000000}"/>
    <cellStyle name="20% - Accent2 2 3" xfId="188" xr:uid="{00000000-0005-0000-0000-000035000000}"/>
    <cellStyle name="20% - Accent2 2 3 2" xfId="3631" xr:uid="{00000000-0005-0000-0000-000036000000}"/>
    <cellStyle name="20% - Accent2 2 4" xfId="569" xr:uid="{00000000-0005-0000-0000-000037000000}"/>
    <cellStyle name="20% - Accent2 3" xfId="202" xr:uid="{00000000-0005-0000-0000-000038000000}"/>
    <cellStyle name="20% - Accent2 3 2" xfId="323" xr:uid="{00000000-0005-0000-0000-000039000000}"/>
    <cellStyle name="20% - Accent2 3 2 2" xfId="3712" xr:uid="{00000000-0005-0000-0000-00003A000000}"/>
    <cellStyle name="20% - Accent2 3 3" xfId="488" xr:uid="{00000000-0005-0000-0000-00003B000000}"/>
    <cellStyle name="20% - Accent2 3 4" xfId="572" xr:uid="{00000000-0005-0000-0000-00003C000000}"/>
    <cellStyle name="20% - Accent2 3 5" xfId="3645" xr:uid="{00000000-0005-0000-0000-00003D000000}"/>
    <cellStyle name="20% - Accent2 4" xfId="216" xr:uid="{00000000-0005-0000-0000-00003E000000}"/>
    <cellStyle name="20% - Accent2 4 2" xfId="571" xr:uid="{00000000-0005-0000-0000-00003F000000}"/>
    <cellStyle name="20% - Accent2 4 3" xfId="3659" xr:uid="{00000000-0005-0000-0000-000040000000}"/>
    <cellStyle name="20% - Accent2 5" xfId="285" xr:uid="{00000000-0005-0000-0000-000041000000}"/>
    <cellStyle name="20% - Accent2 5 2" xfId="579" xr:uid="{00000000-0005-0000-0000-000042000000}"/>
    <cellStyle name="20% - Accent2 5 3" xfId="3683" xr:uid="{00000000-0005-0000-0000-000043000000}"/>
    <cellStyle name="20% - Accent2 6" xfId="246" xr:uid="{00000000-0005-0000-0000-000044000000}"/>
    <cellStyle name="20% - Accent2 6 2" xfId="577" xr:uid="{00000000-0005-0000-0000-000045000000}"/>
    <cellStyle name="20% - Accent2 6 3" xfId="3671" xr:uid="{00000000-0005-0000-0000-000046000000}"/>
    <cellStyle name="20% - Accent2 7" xfId="164" xr:uid="{00000000-0005-0000-0000-000047000000}"/>
    <cellStyle name="20% - Accent2 7 2" xfId="582" xr:uid="{00000000-0005-0000-0000-000048000000}"/>
    <cellStyle name="20% - Accent2 7 3" xfId="3616" xr:uid="{00000000-0005-0000-0000-000049000000}"/>
    <cellStyle name="20% - Accent2 8" xfId="472" xr:uid="{00000000-0005-0000-0000-00004A000000}"/>
    <cellStyle name="20% - Accent2 8 2" xfId="3743" xr:uid="{00000000-0005-0000-0000-00004B000000}"/>
    <cellStyle name="20% - Accent2 9" xfId="629" xr:uid="{00000000-0005-0000-0000-00004C000000}"/>
    <cellStyle name="20% - Accent2 9 2" xfId="3801" xr:uid="{00000000-0005-0000-0000-00004D000000}"/>
    <cellStyle name="20% - Accent3" xfId="66" builtinId="38" customBuiltin="1"/>
    <cellStyle name="20% - Accent3 10" xfId="3246" xr:uid="{00000000-0005-0000-0000-00004F000000}"/>
    <cellStyle name="20% - Accent3 10 2" xfId="3953" xr:uid="{00000000-0005-0000-0000-000050000000}"/>
    <cellStyle name="20% - Accent3 11" xfId="3505" xr:uid="{00000000-0005-0000-0000-000051000000}"/>
    <cellStyle name="20% - Accent3 11 2" xfId="4133" xr:uid="{00000000-0005-0000-0000-000052000000}"/>
    <cellStyle name="20% - Accent3 2" xfId="111" xr:uid="{00000000-0005-0000-0000-000053000000}"/>
    <cellStyle name="20% - Accent3 2 2" xfId="311" xr:uid="{00000000-0005-0000-0000-000054000000}"/>
    <cellStyle name="20% - Accent3 2 2 2" xfId="906" xr:uid="{00000000-0005-0000-0000-000055000000}"/>
    <cellStyle name="20% - Accent3 2 2 3" xfId="3700" xr:uid="{00000000-0005-0000-0000-000056000000}"/>
    <cellStyle name="20% - Accent3 2 3" xfId="190" xr:uid="{00000000-0005-0000-0000-000057000000}"/>
    <cellStyle name="20% - Accent3 2 3 2" xfId="3633" xr:uid="{00000000-0005-0000-0000-000058000000}"/>
    <cellStyle name="20% - Accent3 2 4" xfId="581" xr:uid="{00000000-0005-0000-0000-000059000000}"/>
    <cellStyle name="20% - Accent3 3" xfId="204" xr:uid="{00000000-0005-0000-0000-00005A000000}"/>
    <cellStyle name="20% - Accent3 3 2" xfId="325" xr:uid="{00000000-0005-0000-0000-00005B000000}"/>
    <cellStyle name="20% - Accent3 3 2 2" xfId="3714" xr:uid="{00000000-0005-0000-0000-00005C000000}"/>
    <cellStyle name="20% - Accent3 3 3" xfId="490" xr:uid="{00000000-0005-0000-0000-00005D000000}"/>
    <cellStyle name="20% - Accent3 3 4" xfId="585" xr:uid="{00000000-0005-0000-0000-00005E000000}"/>
    <cellStyle name="20% - Accent3 3 5" xfId="3647" xr:uid="{00000000-0005-0000-0000-00005F000000}"/>
    <cellStyle name="20% - Accent3 4" xfId="218" xr:uid="{00000000-0005-0000-0000-000060000000}"/>
    <cellStyle name="20% - Accent3 4 2" xfId="583" xr:uid="{00000000-0005-0000-0000-000061000000}"/>
    <cellStyle name="20% - Accent3 4 3" xfId="3661" xr:uid="{00000000-0005-0000-0000-000062000000}"/>
    <cellStyle name="20% - Accent3 5" xfId="289" xr:uid="{00000000-0005-0000-0000-000063000000}"/>
    <cellStyle name="20% - Accent3 5 2" xfId="591" xr:uid="{00000000-0005-0000-0000-000064000000}"/>
    <cellStyle name="20% - Accent3 5 3" xfId="3685" xr:uid="{00000000-0005-0000-0000-000065000000}"/>
    <cellStyle name="20% - Accent3 6" xfId="250" xr:uid="{00000000-0005-0000-0000-000066000000}"/>
    <cellStyle name="20% - Accent3 6 2" xfId="586" xr:uid="{00000000-0005-0000-0000-000067000000}"/>
    <cellStyle name="20% - Accent3 6 3" xfId="3673" xr:uid="{00000000-0005-0000-0000-000068000000}"/>
    <cellStyle name="20% - Accent3 7" xfId="168" xr:uid="{00000000-0005-0000-0000-000069000000}"/>
    <cellStyle name="20% - Accent3 7 2" xfId="593" xr:uid="{00000000-0005-0000-0000-00006A000000}"/>
    <cellStyle name="20% - Accent3 7 3" xfId="3618" xr:uid="{00000000-0005-0000-0000-00006B000000}"/>
    <cellStyle name="20% - Accent3 8" xfId="474" xr:uid="{00000000-0005-0000-0000-00006C000000}"/>
    <cellStyle name="20% - Accent3 8 2" xfId="3745" xr:uid="{00000000-0005-0000-0000-00006D000000}"/>
    <cellStyle name="20% - Accent3 9" xfId="626" xr:uid="{00000000-0005-0000-0000-00006E000000}"/>
    <cellStyle name="20% - Accent3 9 2" xfId="3799" xr:uid="{00000000-0005-0000-0000-00006F000000}"/>
    <cellStyle name="20% - Accent4" xfId="70" builtinId="42" customBuiltin="1"/>
    <cellStyle name="20% - Accent4 10" xfId="3249" xr:uid="{00000000-0005-0000-0000-000071000000}"/>
    <cellStyle name="20% - Accent4 10 2" xfId="3955" xr:uid="{00000000-0005-0000-0000-000072000000}"/>
    <cellStyle name="20% - Accent4 11" xfId="3509" xr:uid="{00000000-0005-0000-0000-000073000000}"/>
    <cellStyle name="20% - Accent4 11 2" xfId="4136" xr:uid="{00000000-0005-0000-0000-000074000000}"/>
    <cellStyle name="20% - Accent4 2" xfId="115" xr:uid="{00000000-0005-0000-0000-000075000000}"/>
    <cellStyle name="20% - Accent4 2 2" xfId="313" xr:uid="{00000000-0005-0000-0000-000076000000}"/>
    <cellStyle name="20% - Accent4 2 2 2" xfId="907" xr:uid="{00000000-0005-0000-0000-000077000000}"/>
    <cellStyle name="20% - Accent4 2 2 3" xfId="3702" xr:uid="{00000000-0005-0000-0000-000078000000}"/>
    <cellStyle name="20% - Accent4 2 3" xfId="192" xr:uid="{00000000-0005-0000-0000-000079000000}"/>
    <cellStyle name="20% - Accent4 2 3 2" xfId="3635" xr:uid="{00000000-0005-0000-0000-00007A000000}"/>
    <cellStyle name="20% - Accent4 2 4" xfId="592" xr:uid="{00000000-0005-0000-0000-00007B000000}"/>
    <cellStyle name="20% - Accent4 3" xfId="206" xr:uid="{00000000-0005-0000-0000-00007C000000}"/>
    <cellStyle name="20% - Accent4 3 2" xfId="327" xr:uid="{00000000-0005-0000-0000-00007D000000}"/>
    <cellStyle name="20% - Accent4 3 2 2" xfId="3716" xr:uid="{00000000-0005-0000-0000-00007E000000}"/>
    <cellStyle name="20% - Accent4 3 3" xfId="491" xr:uid="{00000000-0005-0000-0000-00007F000000}"/>
    <cellStyle name="20% - Accent4 3 4" xfId="599" xr:uid="{00000000-0005-0000-0000-000080000000}"/>
    <cellStyle name="20% - Accent4 3 5" xfId="3649" xr:uid="{00000000-0005-0000-0000-000081000000}"/>
    <cellStyle name="20% - Accent4 4" xfId="220" xr:uid="{00000000-0005-0000-0000-000082000000}"/>
    <cellStyle name="20% - Accent4 4 2" xfId="598" xr:uid="{00000000-0005-0000-0000-000083000000}"/>
    <cellStyle name="20% - Accent4 4 3" xfId="3663" xr:uid="{00000000-0005-0000-0000-000084000000}"/>
    <cellStyle name="20% - Accent4 5" xfId="293" xr:uid="{00000000-0005-0000-0000-000085000000}"/>
    <cellStyle name="20% - Accent4 5 2" xfId="602" xr:uid="{00000000-0005-0000-0000-000086000000}"/>
    <cellStyle name="20% - Accent4 5 3" xfId="3687" xr:uid="{00000000-0005-0000-0000-000087000000}"/>
    <cellStyle name="20% - Accent4 6" xfId="254" xr:uid="{00000000-0005-0000-0000-000088000000}"/>
    <cellStyle name="20% - Accent4 6 2" xfId="600" xr:uid="{00000000-0005-0000-0000-000089000000}"/>
    <cellStyle name="20% - Accent4 6 3" xfId="3675" xr:uid="{00000000-0005-0000-0000-00008A000000}"/>
    <cellStyle name="20% - Accent4 7" xfId="172" xr:uid="{00000000-0005-0000-0000-00008B000000}"/>
    <cellStyle name="20% - Accent4 7 2" xfId="604" xr:uid="{00000000-0005-0000-0000-00008C000000}"/>
    <cellStyle name="20% - Accent4 7 3" xfId="3620" xr:uid="{00000000-0005-0000-0000-00008D000000}"/>
    <cellStyle name="20% - Accent4 8" xfId="476" xr:uid="{00000000-0005-0000-0000-00008E000000}"/>
    <cellStyle name="20% - Accent4 8 2" xfId="3747" xr:uid="{00000000-0005-0000-0000-00008F000000}"/>
    <cellStyle name="20% - Accent4 9" xfId="623" xr:uid="{00000000-0005-0000-0000-000090000000}"/>
    <cellStyle name="20% - Accent4 9 2" xfId="3797" xr:uid="{00000000-0005-0000-0000-000091000000}"/>
    <cellStyle name="20% - Accent5" xfId="74" builtinId="46" customBuiltin="1"/>
    <cellStyle name="20% - Accent5 10" xfId="3252" xr:uid="{00000000-0005-0000-0000-000093000000}"/>
    <cellStyle name="20% - Accent5 10 2" xfId="3957" xr:uid="{00000000-0005-0000-0000-000094000000}"/>
    <cellStyle name="20% - Accent5 11" xfId="3513" xr:uid="{00000000-0005-0000-0000-000095000000}"/>
    <cellStyle name="20% - Accent5 11 2" xfId="4139" xr:uid="{00000000-0005-0000-0000-000096000000}"/>
    <cellStyle name="20% - Accent5 2" xfId="119" xr:uid="{00000000-0005-0000-0000-000097000000}"/>
    <cellStyle name="20% - Accent5 2 2" xfId="315" xr:uid="{00000000-0005-0000-0000-000098000000}"/>
    <cellStyle name="20% - Accent5 2 2 2" xfId="908" xr:uid="{00000000-0005-0000-0000-000099000000}"/>
    <cellStyle name="20% - Accent5 2 2 3" xfId="3704" xr:uid="{00000000-0005-0000-0000-00009A000000}"/>
    <cellStyle name="20% - Accent5 2 3" xfId="194" xr:uid="{00000000-0005-0000-0000-00009B000000}"/>
    <cellStyle name="20% - Accent5 2 3 2" xfId="3637" xr:uid="{00000000-0005-0000-0000-00009C000000}"/>
    <cellStyle name="20% - Accent5 2 4" xfId="603" xr:uid="{00000000-0005-0000-0000-00009D000000}"/>
    <cellStyle name="20% - Accent5 3" xfId="208" xr:uid="{00000000-0005-0000-0000-00009E000000}"/>
    <cellStyle name="20% - Accent5 3 2" xfId="329" xr:uid="{00000000-0005-0000-0000-00009F000000}"/>
    <cellStyle name="20% - Accent5 3 2 2" xfId="3718" xr:uid="{00000000-0005-0000-0000-0000A0000000}"/>
    <cellStyle name="20% - Accent5 3 3" xfId="493" xr:uid="{00000000-0005-0000-0000-0000A1000000}"/>
    <cellStyle name="20% - Accent5 3 4" xfId="608" xr:uid="{00000000-0005-0000-0000-0000A2000000}"/>
    <cellStyle name="20% - Accent5 3 5" xfId="3651" xr:uid="{00000000-0005-0000-0000-0000A3000000}"/>
    <cellStyle name="20% - Accent5 4" xfId="222" xr:uid="{00000000-0005-0000-0000-0000A4000000}"/>
    <cellStyle name="20% - Accent5 4 2" xfId="605" xr:uid="{00000000-0005-0000-0000-0000A5000000}"/>
    <cellStyle name="20% - Accent5 4 3" xfId="3665" xr:uid="{00000000-0005-0000-0000-0000A6000000}"/>
    <cellStyle name="20% - Accent5 5" xfId="297" xr:uid="{00000000-0005-0000-0000-0000A7000000}"/>
    <cellStyle name="20% - Accent5 5 2" xfId="484" xr:uid="{00000000-0005-0000-0000-0000A8000000}"/>
    <cellStyle name="20% - Accent5 5 3" xfId="3689" xr:uid="{00000000-0005-0000-0000-0000A9000000}"/>
    <cellStyle name="20% - Accent5 6" xfId="258" xr:uid="{00000000-0005-0000-0000-0000AA000000}"/>
    <cellStyle name="20% - Accent5 6 2" xfId="610" xr:uid="{00000000-0005-0000-0000-0000AB000000}"/>
    <cellStyle name="20% - Accent5 6 3" xfId="3677" xr:uid="{00000000-0005-0000-0000-0000AC000000}"/>
    <cellStyle name="20% - Accent5 7" xfId="176" xr:uid="{00000000-0005-0000-0000-0000AD000000}"/>
    <cellStyle name="20% - Accent5 7 2" xfId="637" xr:uid="{00000000-0005-0000-0000-0000AE000000}"/>
    <cellStyle name="20% - Accent5 7 3" xfId="3622" xr:uid="{00000000-0005-0000-0000-0000AF000000}"/>
    <cellStyle name="20% - Accent5 8" xfId="478" xr:uid="{00000000-0005-0000-0000-0000B0000000}"/>
    <cellStyle name="20% - Accent5 8 2" xfId="3749" xr:uid="{00000000-0005-0000-0000-0000B1000000}"/>
    <cellStyle name="20% - Accent5 9" xfId="621" xr:uid="{00000000-0005-0000-0000-0000B2000000}"/>
    <cellStyle name="20% - Accent5 9 2" xfId="3795" xr:uid="{00000000-0005-0000-0000-0000B3000000}"/>
    <cellStyle name="20% - Accent6" xfId="78" builtinId="50" customBuiltin="1"/>
    <cellStyle name="20% - Accent6 10" xfId="3255" xr:uid="{00000000-0005-0000-0000-0000B5000000}"/>
    <cellStyle name="20% - Accent6 10 2" xfId="3959" xr:uid="{00000000-0005-0000-0000-0000B6000000}"/>
    <cellStyle name="20% - Accent6 11" xfId="3517" xr:uid="{00000000-0005-0000-0000-0000B7000000}"/>
    <cellStyle name="20% - Accent6 11 2" xfId="4142" xr:uid="{00000000-0005-0000-0000-0000B8000000}"/>
    <cellStyle name="20% - Accent6 2" xfId="123" xr:uid="{00000000-0005-0000-0000-0000B9000000}"/>
    <cellStyle name="20% - Accent6 2 2" xfId="317" xr:uid="{00000000-0005-0000-0000-0000BA000000}"/>
    <cellStyle name="20% - Accent6 2 2 2" xfId="909" xr:uid="{00000000-0005-0000-0000-0000BB000000}"/>
    <cellStyle name="20% - Accent6 2 2 3" xfId="3706" xr:uid="{00000000-0005-0000-0000-0000BC000000}"/>
    <cellStyle name="20% - Accent6 2 3" xfId="196" xr:uid="{00000000-0005-0000-0000-0000BD000000}"/>
    <cellStyle name="20% - Accent6 2 3 2" xfId="3639" xr:uid="{00000000-0005-0000-0000-0000BE000000}"/>
    <cellStyle name="20% - Accent6 2 4" xfId="638" xr:uid="{00000000-0005-0000-0000-0000BF000000}"/>
    <cellStyle name="20% - Accent6 3" xfId="210" xr:uid="{00000000-0005-0000-0000-0000C0000000}"/>
    <cellStyle name="20% - Accent6 3 2" xfId="331" xr:uid="{00000000-0005-0000-0000-0000C1000000}"/>
    <cellStyle name="20% - Accent6 3 2 2" xfId="3720" xr:uid="{00000000-0005-0000-0000-0000C2000000}"/>
    <cellStyle name="20% - Accent6 3 3" xfId="495" xr:uid="{00000000-0005-0000-0000-0000C3000000}"/>
    <cellStyle name="20% - Accent6 3 4" xfId="639" xr:uid="{00000000-0005-0000-0000-0000C4000000}"/>
    <cellStyle name="20% - Accent6 3 5" xfId="3653" xr:uid="{00000000-0005-0000-0000-0000C5000000}"/>
    <cellStyle name="20% - Accent6 4" xfId="224" xr:uid="{00000000-0005-0000-0000-0000C6000000}"/>
    <cellStyle name="20% - Accent6 4 2" xfId="640" xr:uid="{00000000-0005-0000-0000-0000C7000000}"/>
    <cellStyle name="20% - Accent6 4 3" xfId="3667" xr:uid="{00000000-0005-0000-0000-0000C8000000}"/>
    <cellStyle name="20% - Accent6 5" xfId="301" xr:uid="{00000000-0005-0000-0000-0000C9000000}"/>
    <cellStyle name="20% - Accent6 5 2" xfId="641" xr:uid="{00000000-0005-0000-0000-0000CA000000}"/>
    <cellStyle name="20% - Accent6 5 3" xfId="3691" xr:uid="{00000000-0005-0000-0000-0000CB000000}"/>
    <cellStyle name="20% - Accent6 6" xfId="262" xr:uid="{00000000-0005-0000-0000-0000CC000000}"/>
    <cellStyle name="20% - Accent6 6 2" xfId="642" xr:uid="{00000000-0005-0000-0000-0000CD000000}"/>
    <cellStyle name="20% - Accent6 6 3" xfId="3679" xr:uid="{00000000-0005-0000-0000-0000CE000000}"/>
    <cellStyle name="20% - Accent6 7" xfId="180" xr:uid="{00000000-0005-0000-0000-0000CF000000}"/>
    <cellStyle name="20% - Accent6 7 2" xfId="643" xr:uid="{00000000-0005-0000-0000-0000D0000000}"/>
    <cellStyle name="20% - Accent6 7 3" xfId="3624" xr:uid="{00000000-0005-0000-0000-0000D1000000}"/>
    <cellStyle name="20% - Accent6 8" xfId="480" xr:uid="{00000000-0005-0000-0000-0000D2000000}"/>
    <cellStyle name="20% - Accent6 8 2" xfId="3751" xr:uid="{00000000-0005-0000-0000-0000D3000000}"/>
    <cellStyle name="20% - Accent6 9" xfId="618" xr:uid="{00000000-0005-0000-0000-0000D4000000}"/>
    <cellStyle name="20% - Accent6 9 2" xfId="3792" xr:uid="{00000000-0005-0000-0000-0000D5000000}"/>
    <cellStyle name="3 indents" xfId="910" xr:uid="{00000000-0005-0000-0000-0000D6000000}"/>
    <cellStyle name="4 indents" xfId="911" xr:uid="{00000000-0005-0000-0000-0000D7000000}"/>
    <cellStyle name="40 % – Zvýraznění1" xfId="413" xr:uid="{00000000-0005-0000-0000-0000D8000000}"/>
    <cellStyle name="40 % – Zvýraznění2" xfId="414" xr:uid="{00000000-0005-0000-0000-0000D9000000}"/>
    <cellStyle name="40 % – Zvýraznění3" xfId="415" xr:uid="{00000000-0005-0000-0000-0000DA000000}"/>
    <cellStyle name="40 % – Zvýraznění4" xfId="416" xr:uid="{00000000-0005-0000-0000-0000DB000000}"/>
    <cellStyle name="40 % – Zvýraznění5" xfId="417" xr:uid="{00000000-0005-0000-0000-0000DC000000}"/>
    <cellStyle name="40 % – Zvýraznění6" xfId="418" xr:uid="{00000000-0005-0000-0000-0000DD000000}"/>
    <cellStyle name="40% - Accent1" xfId="59" builtinId="31" customBuiltin="1"/>
    <cellStyle name="40% - Accent1 10" xfId="3241" xr:uid="{00000000-0005-0000-0000-0000DF000000}"/>
    <cellStyle name="40% - Accent1 10 2" xfId="3950" xr:uid="{00000000-0005-0000-0000-0000E0000000}"/>
    <cellStyle name="40% - Accent1 11" xfId="3498" xr:uid="{00000000-0005-0000-0000-0000E1000000}"/>
    <cellStyle name="40% - Accent1 11 2" xfId="4128" xr:uid="{00000000-0005-0000-0000-0000E2000000}"/>
    <cellStyle name="40% - Accent1 2" xfId="104" xr:uid="{00000000-0005-0000-0000-0000E3000000}"/>
    <cellStyle name="40% - Accent1 2 2" xfId="308" xr:uid="{00000000-0005-0000-0000-0000E4000000}"/>
    <cellStyle name="40% - Accent1 2 2 2" xfId="912" xr:uid="{00000000-0005-0000-0000-0000E5000000}"/>
    <cellStyle name="40% - Accent1 2 2 3" xfId="3697" xr:uid="{00000000-0005-0000-0000-0000E6000000}"/>
    <cellStyle name="40% - Accent1 2 3" xfId="187" xr:uid="{00000000-0005-0000-0000-0000E7000000}"/>
    <cellStyle name="40% - Accent1 2 3 2" xfId="3630" xr:uid="{00000000-0005-0000-0000-0000E8000000}"/>
    <cellStyle name="40% - Accent1 2 4" xfId="644" xr:uid="{00000000-0005-0000-0000-0000E9000000}"/>
    <cellStyle name="40% - Accent1 3" xfId="201" xr:uid="{00000000-0005-0000-0000-0000EA000000}"/>
    <cellStyle name="40% - Accent1 3 2" xfId="322" xr:uid="{00000000-0005-0000-0000-0000EB000000}"/>
    <cellStyle name="40% - Accent1 3 2 2" xfId="3711" xr:uid="{00000000-0005-0000-0000-0000EC000000}"/>
    <cellStyle name="40% - Accent1 3 3" xfId="497" xr:uid="{00000000-0005-0000-0000-0000ED000000}"/>
    <cellStyle name="40% - Accent1 3 4" xfId="645" xr:uid="{00000000-0005-0000-0000-0000EE000000}"/>
    <cellStyle name="40% - Accent1 3 5" xfId="3644" xr:uid="{00000000-0005-0000-0000-0000EF000000}"/>
    <cellStyle name="40% - Accent1 4" xfId="215" xr:uid="{00000000-0005-0000-0000-0000F0000000}"/>
    <cellStyle name="40% - Accent1 4 2" xfId="646" xr:uid="{00000000-0005-0000-0000-0000F1000000}"/>
    <cellStyle name="40% - Accent1 4 3" xfId="3658" xr:uid="{00000000-0005-0000-0000-0000F2000000}"/>
    <cellStyle name="40% - Accent1 5" xfId="282" xr:uid="{00000000-0005-0000-0000-0000F3000000}"/>
    <cellStyle name="40% - Accent1 5 2" xfId="647" xr:uid="{00000000-0005-0000-0000-0000F4000000}"/>
    <cellStyle name="40% - Accent1 5 3" xfId="3682" xr:uid="{00000000-0005-0000-0000-0000F5000000}"/>
    <cellStyle name="40% - Accent1 6" xfId="243" xr:uid="{00000000-0005-0000-0000-0000F6000000}"/>
    <cellStyle name="40% - Accent1 6 2" xfId="648" xr:uid="{00000000-0005-0000-0000-0000F7000000}"/>
    <cellStyle name="40% - Accent1 6 3" xfId="3670" xr:uid="{00000000-0005-0000-0000-0000F8000000}"/>
    <cellStyle name="40% - Accent1 7" xfId="161" xr:uid="{00000000-0005-0000-0000-0000F9000000}"/>
    <cellStyle name="40% - Accent1 7 2" xfId="649" xr:uid="{00000000-0005-0000-0000-0000FA000000}"/>
    <cellStyle name="40% - Accent1 7 3" xfId="3615" xr:uid="{00000000-0005-0000-0000-0000FB000000}"/>
    <cellStyle name="40% - Accent1 8" xfId="471" xr:uid="{00000000-0005-0000-0000-0000FC000000}"/>
    <cellStyle name="40% - Accent1 8 2" xfId="3742" xr:uid="{00000000-0005-0000-0000-0000FD000000}"/>
    <cellStyle name="40% - Accent1 9" xfId="630" xr:uid="{00000000-0005-0000-0000-0000FE000000}"/>
    <cellStyle name="40% - Accent1 9 2" xfId="3802" xr:uid="{00000000-0005-0000-0000-0000FF000000}"/>
    <cellStyle name="40% - Accent2" xfId="63" builtinId="35" customBuiltin="1"/>
    <cellStyle name="40% - Accent2 10" xfId="3244" xr:uid="{00000000-0005-0000-0000-000001010000}"/>
    <cellStyle name="40% - Accent2 10 2" xfId="3952" xr:uid="{00000000-0005-0000-0000-000002010000}"/>
    <cellStyle name="40% - Accent2 11" xfId="3502" xr:uid="{00000000-0005-0000-0000-000003010000}"/>
    <cellStyle name="40% - Accent2 11 2" xfId="4131" xr:uid="{00000000-0005-0000-0000-000004010000}"/>
    <cellStyle name="40% - Accent2 2" xfId="108" xr:uid="{00000000-0005-0000-0000-000005010000}"/>
    <cellStyle name="40% - Accent2 2 2" xfId="310" xr:uid="{00000000-0005-0000-0000-000006010000}"/>
    <cellStyle name="40% - Accent2 2 2 2" xfId="913" xr:uid="{00000000-0005-0000-0000-000007010000}"/>
    <cellStyle name="40% - Accent2 2 2 3" xfId="3699" xr:uid="{00000000-0005-0000-0000-000008010000}"/>
    <cellStyle name="40% - Accent2 2 3" xfId="189" xr:uid="{00000000-0005-0000-0000-000009010000}"/>
    <cellStyle name="40% - Accent2 2 3 2" xfId="3632" xr:uid="{00000000-0005-0000-0000-00000A010000}"/>
    <cellStyle name="40% - Accent2 2 4" xfId="650" xr:uid="{00000000-0005-0000-0000-00000B010000}"/>
    <cellStyle name="40% - Accent2 3" xfId="203" xr:uid="{00000000-0005-0000-0000-00000C010000}"/>
    <cellStyle name="40% - Accent2 3 2" xfId="324" xr:uid="{00000000-0005-0000-0000-00000D010000}"/>
    <cellStyle name="40% - Accent2 3 2 2" xfId="3713" xr:uid="{00000000-0005-0000-0000-00000E010000}"/>
    <cellStyle name="40% - Accent2 3 3" xfId="499" xr:uid="{00000000-0005-0000-0000-00000F010000}"/>
    <cellStyle name="40% - Accent2 3 4" xfId="651" xr:uid="{00000000-0005-0000-0000-000010010000}"/>
    <cellStyle name="40% - Accent2 3 5" xfId="3646" xr:uid="{00000000-0005-0000-0000-000011010000}"/>
    <cellStyle name="40% - Accent2 4" xfId="217" xr:uid="{00000000-0005-0000-0000-000012010000}"/>
    <cellStyle name="40% - Accent2 4 2" xfId="652" xr:uid="{00000000-0005-0000-0000-000013010000}"/>
    <cellStyle name="40% - Accent2 4 3" xfId="3660" xr:uid="{00000000-0005-0000-0000-000014010000}"/>
    <cellStyle name="40% - Accent2 5" xfId="286" xr:uid="{00000000-0005-0000-0000-000015010000}"/>
    <cellStyle name="40% - Accent2 5 2" xfId="653" xr:uid="{00000000-0005-0000-0000-000016010000}"/>
    <cellStyle name="40% - Accent2 5 3" xfId="3684" xr:uid="{00000000-0005-0000-0000-000017010000}"/>
    <cellStyle name="40% - Accent2 6" xfId="247" xr:uid="{00000000-0005-0000-0000-000018010000}"/>
    <cellStyle name="40% - Accent2 6 2" xfId="654" xr:uid="{00000000-0005-0000-0000-000019010000}"/>
    <cellStyle name="40% - Accent2 6 3" xfId="3672" xr:uid="{00000000-0005-0000-0000-00001A010000}"/>
    <cellStyle name="40% - Accent2 7" xfId="165" xr:uid="{00000000-0005-0000-0000-00001B010000}"/>
    <cellStyle name="40% - Accent2 7 2" xfId="655" xr:uid="{00000000-0005-0000-0000-00001C010000}"/>
    <cellStyle name="40% - Accent2 7 3" xfId="3617" xr:uid="{00000000-0005-0000-0000-00001D010000}"/>
    <cellStyle name="40% - Accent2 8" xfId="473" xr:uid="{00000000-0005-0000-0000-00001E010000}"/>
    <cellStyle name="40% - Accent2 8 2" xfId="3744" xr:uid="{00000000-0005-0000-0000-00001F010000}"/>
    <cellStyle name="40% - Accent2 9" xfId="628" xr:uid="{00000000-0005-0000-0000-000020010000}"/>
    <cellStyle name="40% - Accent2 9 2" xfId="3800" xr:uid="{00000000-0005-0000-0000-000021010000}"/>
    <cellStyle name="40% - Accent3" xfId="67" builtinId="39" customBuiltin="1"/>
    <cellStyle name="40% - Accent3 10" xfId="3247" xr:uid="{00000000-0005-0000-0000-000023010000}"/>
    <cellStyle name="40% - Accent3 10 2" xfId="3954" xr:uid="{00000000-0005-0000-0000-000024010000}"/>
    <cellStyle name="40% - Accent3 11" xfId="3506" xr:uid="{00000000-0005-0000-0000-000025010000}"/>
    <cellStyle name="40% - Accent3 11 2" xfId="4134" xr:uid="{00000000-0005-0000-0000-000026010000}"/>
    <cellStyle name="40% - Accent3 2" xfId="112" xr:uid="{00000000-0005-0000-0000-000027010000}"/>
    <cellStyle name="40% - Accent3 2 2" xfId="312" xr:uid="{00000000-0005-0000-0000-000028010000}"/>
    <cellStyle name="40% - Accent3 2 2 2" xfId="914" xr:uid="{00000000-0005-0000-0000-000029010000}"/>
    <cellStyle name="40% - Accent3 2 2 3" xfId="3701" xr:uid="{00000000-0005-0000-0000-00002A010000}"/>
    <cellStyle name="40% - Accent3 2 3" xfId="191" xr:uid="{00000000-0005-0000-0000-00002B010000}"/>
    <cellStyle name="40% - Accent3 2 3 2" xfId="3634" xr:uid="{00000000-0005-0000-0000-00002C010000}"/>
    <cellStyle name="40% - Accent3 2 4" xfId="656" xr:uid="{00000000-0005-0000-0000-00002D010000}"/>
    <cellStyle name="40% - Accent3 3" xfId="205" xr:uid="{00000000-0005-0000-0000-00002E010000}"/>
    <cellStyle name="40% - Accent3 3 2" xfId="326" xr:uid="{00000000-0005-0000-0000-00002F010000}"/>
    <cellStyle name="40% - Accent3 3 2 2" xfId="3715" xr:uid="{00000000-0005-0000-0000-000030010000}"/>
    <cellStyle name="40% - Accent3 3 3" xfId="501" xr:uid="{00000000-0005-0000-0000-000031010000}"/>
    <cellStyle name="40% - Accent3 3 4" xfId="657" xr:uid="{00000000-0005-0000-0000-000032010000}"/>
    <cellStyle name="40% - Accent3 3 5" xfId="3648" xr:uid="{00000000-0005-0000-0000-000033010000}"/>
    <cellStyle name="40% - Accent3 4" xfId="219" xr:uid="{00000000-0005-0000-0000-000034010000}"/>
    <cellStyle name="40% - Accent3 4 2" xfId="658" xr:uid="{00000000-0005-0000-0000-000035010000}"/>
    <cellStyle name="40% - Accent3 4 3" xfId="3662" xr:uid="{00000000-0005-0000-0000-000036010000}"/>
    <cellStyle name="40% - Accent3 5" xfId="290" xr:uid="{00000000-0005-0000-0000-000037010000}"/>
    <cellStyle name="40% - Accent3 5 2" xfId="659" xr:uid="{00000000-0005-0000-0000-000038010000}"/>
    <cellStyle name="40% - Accent3 5 3" xfId="3686" xr:uid="{00000000-0005-0000-0000-000039010000}"/>
    <cellStyle name="40% - Accent3 6" xfId="251" xr:uid="{00000000-0005-0000-0000-00003A010000}"/>
    <cellStyle name="40% - Accent3 6 2" xfId="660" xr:uid="{00000000-0005-0000-0000-00003B010000}"/>
    <cellStyle name="40% - Accent3 6 3" xfId="3674" xr:uid="{00000000-0005-0000-0000-00003C010000}"/>
    <cellStyle name="40% - Accent3 7" xfId="169" xr:uid="{00000000-0005-0000-0000-00003D010000}"/>
    <cellStyle name="40% - Accent3 7 2" xfId="661" xr:uid="{00000000-0005-0000-0000-00003E010000}"/>
    <cellStyle name="40% - Accent3 7 3" xfId="3619" xr:uid="{00000000-0005-0000-0000-00003F010000}"/>
    <cellStyle name="40% - Accent3 8" xfId="475" xr:uid="{00000000-0005-0000-0000-000040010000}"/>
    <cellStyle name="40% - Accent3 8 2" xfId="3746" xr:uid="{00000000-0005-0000-0000-000041010000}"/>
    <cellStyle name="40% - Accent3 9" xfId="625" xr:uid="{00000000-0005-0000-0000-000042010000}"/>
    <cellStyle name="40% - Accent3 9 2" xfId="3798" xr:uid="{00000000-0005-0000-0000-000043010000}"/>
    <cellStyle name="40% - Accent4" xfId="71" builtinId="43" customBuiltin="1"/>
    <cellStyle name="40% - Accent4 10" xfId="3250" xr:uid="{00000000-0005-0000-0000-000045010000}"/>
    <cellStyle name="40% - Accent4 10 2" xfId="3956" xr:uid="{00000000-0005-0000-0000-000046010000}"/>
    <cellStyle name="40% - Accent4 11" xfId="3510" xr:uid="{00000000-0005-0000-0000-000047010000}"/>
    <cellStyle name="40% - Accent4 11 2" xfId="4137" xr:uid="{00000000-0005-0000-0000-000048010000}"/>
    <cellStyle name="40% - Accent4 2" xfId="116" xr:uid="{00000000-0005-0000-0000-000049010000}"/>
    <cellStyle name="40% - Accent4 2 2" xfId="314" xr:uid="{00000000-0005-0000-0000-00004A010000}"/>
    <cellStyle name="40% - Accent4 2 2 2" xfId="915" xr:uid="{00000000-0005-0000-0000-00004B010000}"/>
    <cellStyle name="40% - Accent4 2 2 3" xfId="3703" xr:uid="{00000000-0005-0000-0000-00004C010000}"/>
    <cellStyle name="40% - Accent4 2 3" xfId="193" xr:uid="{00000000-0005-0000-0000-00004D010000}"/>
    <cellStyle name="40% - Accent4 2 3 2" xfId="3636" xr:uid="{00000000-0005-0000-0000-00004E010000}"/>
    <cellStyle name="40% - Accent4 2 4" xfId="662" xr:uid="{00000000-0005-0000-0000-00004F010000}"/>
    <cellStyle name="40% - Accent4 3" xfId="207" xr:uid="{00000000-0005-0000-0000-000050010000}"/>
    <cellStyle name="40% - Accent4 3 2" xfId="328" xr:uid="{00000000-0005-0000-0000-000051010000}"/>
    <cellStyle name="40% - Accent4 3 2 2" xfId="3717" xr:uid="{00000000-0005-0000-0000-000052010000}"/>
    <cellStyle name="40% - Accent4 3 3" xfId="503" xr:uid="{00000000-0005-0000-0000-000053010000}"/>
    <cellStyle name="40% - Accent4 3 4" xfId="663" xr:uid="{00000000-0005-0000-0000-000054010000}"/>
    <cellStyle name="40% - Accent4 3 5" xfId="3650" xr:uid="{00000000-0005-0000-0000-000055010000}"/>
    <cellStyle name="40% - Accent4 4" xfId="221" xr:uid="{00000000-0005-0000-0000-000056010000}"/>
    <cellStyle name="40% - Accent4 4 2" xfId="664" xr:uid="{00000000-0005-0000-0000-000057010000}"/>
    <cellStyle name="40% - Accent4 4 3" xfId="3664" xr:uid="{00000000-0005-0000-0000-000058010000}"/>
    <cellStyle name="40% - Accent4 5" xfId="294" xr:uid="{00000000-0005-0000-0000-000059010000}"/>
    <cellStyle name="40% - Accent4 5 2" xfId="665" xr:uid="{00000000-0005-0000-0000-00005A010000}"/>
    <cellStyle name="40% - Accent4 5 3" xfId="3688" xr:uid="{00000000-0005-0000-0000-00005B010000}"/>
    <cellStyle name="40% - Accent4 6" xfId="255" xr:uid="{00000000-0005-0000-0000-00005C010000}"/>
    <cellStyle name="40% - Accent4 6 2" xfId="666" xr:uid="{00000000-0005-0000-0000-00005D010000}"/>
    <cellStyle name="40% - Accent4 6 3" xfId="3676" xr:uid="{00000000-0005-0000-0000-00005E010000}"/>
    <cellStyle name="40% - Accent4 7" xfId="173" xr:uid="{00000000-0005-0000-0000-00005F010000}"/>
    <cellStyle name="40% - Accent4 7 2" xfId="667" xr:uid="{00000000-0005-0000-0000-000060010000}"/>
    <cellStyle name="40% - Accent4 7 3" xfId="3621" xr:uid="{00000000-0005-0000-0000-000061010000}"/>
    <cellStyle name="40% - Accent4 8" xfId="477" xr:uid="{00000000-0005-0000-0000-000062010000}"/>
    <cellStyle name="40% - Accent4 8 2" xfId="3748" xr:uid="{00000000-0005-0000-0000-000063010000}"/>
    <cellStyle name="40% - Accent4 9" xfId="622" xr:uid="{00000000-0005-0000-0000-000064010000}"/>
    <cellStyle name="40% - Accent4 9 2" xfId="3796" xr:uid="{00000000-0005-0000-0000-000065010000}"/>
    <cellStyle name="40% - Accent5" xfId="75" builtinId="47" customBuiltin="1"/>
    <cellStyle name="40% - Accent5 10" xfId="3253" xr:uid="{00000000-0005-0000-0000-000067010000}"/>
    <cellStyle name="40% - Accent5 10 2" xfId="3958" xr:uid="{00000000-0005-0000-0000-000068010000}"/>
    <cellStyle name="40% - Accent5 11" xfId="3514" xr:uid="{00000000-0005-0000-0000-000069010000}"/>
    <cellStyle name="40% - Accent5 11 2" xfId="4140" xr:uid="{00000000-0005-0000-0000-00006A010000}"/>
    <cellStyle name="40% - Accent5 2" xfId="120" xr:uid="{00000000-0005-0000-0000-00006B010000}"/>
    <cellStyle name="40% - Accent5 2 2" xfId="316" xr:uid="{00000000-0005-0000-0000-00006C010000}"/>
    <cellStyle name="40% - Accent5 2 2 2" xfId="916" xr:uid="{00000000-0005-0000-0000-00006D010000}"/>
    <cellStyle name="40% - Accent5 2 2 3" xfId="3705" xr:uid="{00000000-0005-0000-0000-00006E010000}"/>
    <cellStyle name="40% - Accent5 2 3" xfId="195" xr:uid="{00000000-0005-0000-0000-00006F010000}"/>
    <cellStyle name="40% - Accent5 2 3 2" xfId="3638" xr:uid="{00000000-0005-0000-0000-000070010000}"/>
    <cellStyle name="40% - Accent5 2 4" xfId="668" xr:uid="{00000000-0005-0000-0000-000071010000}"/>
    <cellStyle name="40% - Accent5 3" xfId="209" xr:uid="{00000000-0005-0000-0000-000072010000}"/>
    <cellStyle name="40% - Accent5 3 2" xfId="330" xr:uid="{00000000-0005-0000-0000-000073010000}"/>
    <cellStyle name="40% - Accent5 3 2 2" xfId="3719" xr:uid="{00000000-0005-0000-0000-000074010000}"/>
    <cellStyle name="40% - Accent5 3 3" xfId="505" xr:uid="{00000000-0005-0000-0000-000075010000}"/>
    <cellStyle name="40% - Accent5 3 4" xfId="669" xr:uid="{00000000-0005-0000-0000-000076010000}"/>
    <cellStyle name="40% - Accent5 3 5" xfId="3652" xr:uid="{00000000-0005-0000-0000-000077010000}"/>
    <cellStyle name="40% - Accent5 4" xfId="223" xr:uid="{00000000-0005-0000-0000-000078010000}"/>
    <cellStyle name="40% - Accent5 4 2" xfId="670" xr:uid="{00000000-0005-0000-0000-000079010000}"/>
    <cellStyle name="40% - Accent5 4 3" xfId="3666" xr:uid="{00000000-0005-0000-0000-00007A010000}"/>
    <cellStyle name="40% - Accent5 5" xfId="298" xr:uid="{00000000-0005-0000-0000-00007B010000}"/>
    <cellStyle name="40% - Accent5 5 2" xfId="671" xr:uid="{00000000-0005-0000-0000-00007C010000}"/>
    <cellStyle name="40% - Accent5 5 3" xfId="3690" xr:uid="{00000000-0005-0000-0000-00007D010000}"/>
    <cellStyle name="40% - Accent5 6" xfId="259" xr:uid="{00000000-0005-0000-0000-00007E010000}"/>
    <cellStyle name="40% - Accent5 6 2" xfId="672" xr:uid="{00000000-0005-0000-0000-00007F010000}"/>
    <cellStyle name="40% - Accent5 6 3" xfId="3678" xr:uid="{00000000-0005-0000-0000-000080010000}"/>
    <cellStyle name="40% - Accent5 7" xfId="177" xr:uid="{00000000-0005-0000-0000-000081010000}"/>
    <cellStyle name="40% - Accent5 7 2" xfId="673" xr:uid="{00000000-0005-0000-0000-000082010000}"/>
    <cellStyle name="40% - Accent5 7 3" xfId="3623" xr:uid="{00000000-0005-0000-0000-000083010000}"/>
    <cellStyle name="40% - Accent5 8" xfId="479" xr:uid="{00000000-0005-0000-0000-000084010000}"/>
    <cellStyle name="40% - Accent5 8 2" xfId="3750" xr:uid="{00000000-0005-0000-0000-000085010000}"/>
    <cellStyle name="40% - Accent5 9" xfId="620" xr:uid="{00000000-0005-0000-0000-000086010000}"/>
    <cellStyle name="40% - Accent5 9 2" xfId="3794" xr:uid="{00000000-0005-0000-0000-000087010000}"/>
    <cellStyle name="40% - Accent6" xfId="79" builtinId="51" customBuiltin="1"/>
    <cellStyle name="40% - Accent6 10" xfId="3256" xr:uid="{00000000-0005-0000-0000-000089010000}"/>
    <cellStyle name="40% - Accent6 10 2" xfId="3960" xr:uid="{00000000-0005-0000-0000-00008A010000}"/>
    <cellStyle name="40% - Accent6 11" xfId="3518" xr:uid="{00000000-0005-0000-0000-00008B010000}"/>
    <cellStyle name="40% - Accent6 11 2" xfId="4143" xr:uid="{00000000-0005-0000-0000-00008C010000}"/>
    <cellStyle name="40% - Accent6 2" xfId="124" xr:uid="{00000000-0005-0000-0000-00008D010000}"/>
    <cellStyle name="40% - Accent6 2 2" xfId="318" xr:uid="{00000000-0005-0000-0000-00008E010000}"/>
    <cellStyle name="40% - Accent6 2 2 2" xfId="917" xr:uid="{00000000-0005-0000-0000-00008F010000}"/>
    <cellStyle name="40% - Accent6 2 2 3" xfId="3707" xr:uid="{00000000-0005-0000-0000-000090010000}"/>
    <cellStyle name="40% - Accent6 2 3" xfId="197" xr:uid="{00000000-0005-0000-0000-000091010000}"/>
    <cellStyle name="40% - Accent6 2 3 2" xfId="3640" xr:uid="{00000000-0005-0000-0000-000092010000}"/>
    <cellStyle name="40% - Accent6 2 4" xfId="674" xr:uid="{00000000-0005-0000-0000-000093010000}"/>
    <cellStyle name="40% - Accent6 3" xfId="211" xr:uid="{00000000-0005-0000-0000-000094010000}"/>
    <cellStyle name="40% - Accent6 3 2" xfId="332" xr:uid="{00000000-0005-0000-0000-000095010000}"/>
    <cellStyle name="40% - Accent6 3 2 2" xfId="3721" xr:uid="{00000000-0005-0000-0000-000096010000}"/>
    <cellStyle name="40% - Accent6 3 3" xfId="507" xr:uid="{00000000-0005-0000-0000-000097010000}"/>
    <cellStyle name="40% - Accent6 3 4" xfId="675" xr:uid="{00000000-0005-0000-0000-000098010000}"/>
    <cellStyle name="40% - Accent6 3 5" xfId="3654" xr:uid="{00000000-0005-0000-0000-000099010000}"/>
    <cellStyle name="40% - Accent6 4" xfId="225" xr:uid="{00000000-0005-0000-0000-00009A010000}"/>
    <cellStyle name="40% - Accent6 4 2" xfId="676" xr:uid="{00000000-0005-0000-0000-00009B010000}"/>
    <cellStyle name="40% - Accent6 4 3" xfId="3668" xr:uid="{00000000-0005-0000-0000-00009C010000}"/>
    <cellStyle name="40% - Accent6 5" xfId="302" xr:uid="{00000000-0005-0000-0000-00009D010000}"/>
    <cellStyle name="40% - Accent6 5 2" xfId="677" xr:uid="{00000000-0005-0000-0000-00009E010000}"/>
    <cellStyle name="40% - Accent6 5 3" xfId="3692" xr:uid="{00000000-0005-0000-0000-00009F010000}"/>
    <cellStyle name="40% - Accent6 6" xfId="263" xr:uid="{00000000-0005-0000-0000-0000A0010000}"/>
    <cellStyle name="40% - Accent6 6 2" xfId="678" xr:uid="{00000000-0005-0000-0000-0000A1010000}"/>
    <cellStyle name="40% - Accent6 6 3" xfId="3680" xr:uid="{00000000-0005-0000-0000-0000A2010000}"/>
    <cellStyle name="40% - Accent6 7" xfId="181" xr:uid="{00000000-0005-0000-0000-0000A3010000}"/>
    <cellStyle name="40% - Accent6 7 2" xfId="679" xr:uid="{00000000-0005-0000-0000-0000A4010000}"/>
    <cellStyle name="40% - Accent6 7 3" xfId="3625" xr:uid="{00000000-0005-0000-0000-0000A5010000}"/>
    <cellStyle name="40% - Accent6 8" xfId="481" xr:uid="{00000000-0005-0000-0000-0000A6010000}"/>
    <cellStyle name="40% - Accent6 8 2" xfId="3752" xr:uid="{00000000-0005-0000-0000-0000A7010000}"/>
    <cellStyle name="40% - Accent6 9" xfId="619" xr:uid="{00000000-0005-0000-0000-0000A8010000}"/>
    <cellStyle name="40% - Accent6 9 2" xfId="3793" xr:uid="{00000000-0005-0000-0000-0000A9010000}"/>
    <cellStyle name="60 % – Zvýraznění1" xfId="419" xr:uid="{00000000-0005-0000-0000-0000AA010000}"/>
    <cellStyle name="60 % – Zvýraznění2" xfId="420" xr:uid="{00000000-0005-0000-0000-0000AB010000}"/>
    <cellStyle name="60 % – Zvýraznění3" xfId="421" xr:uid="{00000000-0005-0000-0000-0000AC010000}"/>
    <cellStyle name="60 % – Zvýraznění4" xfId="422" xr:uid="{00000000-0005-0000-0000-0000AD010000}"/>
    <cellStyle name="60 % – Zvýraznění5" xfId="423" xr:uid="{00000000-0005-0000-0000-0000AE010000}"/>
    <cellStyle name="60 % – Zvýraznění6" xfId="424" xr:uid="{00000000-0005-0000-0000-0000AF010000}"/>
    <cellStyle name="60% - Accent1" xfId="60" builtinId="32" customBuiltin="1"/>
    <cellStyle name="60% - Accent1 2" xfId="105" xr:uid="{00000000-0005-0000-0000-0000B1010000}"/>
    <cellStyle name="60% - Accent1 2 2" xfId="283" xr:uid="{00000000-0005-0000-0000-0000B2010000}"/>
    <cellStyle name="60% - Accent1 2 3" xfId="680" xr:uid="{00000000-0005-0000-0000-0000B3010000}"/>
    <cellStyle name="60% - Accent1 3" xfId="244" xr:uid="{00000000-0005-0000-0000-0000B4010000}"/>
    <cellStyle name="60% - Accent1 3 2" xfId="509" xr:uid="{00000000-0005-0000-0000-0000B5010000}"/>
    <cellStyle name="60% - Accent1 3 3" xfId="681" xr:uid="{00000000-0005-0000-0000-0000B6010000}"/>
    <cellStyle name="60% - Accent1 4" xfId="162" xr:uid="{00000000-0005-0000-0000-0000B7010000}"/>
    <cellStyle name="60% - Accent1 4 2" xfId="682" xr:uid="{00000000-0005-0000-0000-0000B8010000}"/>
    <cellStyle name="60% - Accent1 5" xfId="683" xr:uid="{00000000-0005-0000-0000-0000B9010000}"/>
    <cellStyle name="60% - Accent1 6" xfId="684" xr:uid="{00000000-0005-0000-0000-0000BA010000}"/>
    <cellStyle name="60% - Accent1 7" xfId="685" xr:uid="{00000000-0005-0000-0000-0000BB010000}"/>
    <cellStyle name="60% - Accent1 8" xfId="3499" xr:uid="{00000000-0005-0000-0000-0000BC010000}"/>
    <cellStyle name="60% - Accent1 8 2" xfId="4129" xr:uid="{00000000-0005-0000-0000-0000BD010000}"/>
    <cellStyle name="60% - Accent2" xfId="64" builtinId="36" customBuiltin="1"/>
    <cellStyle name="60% - Accent2 2" xfId="109" xr:uid="{00000000-0005-0000-0000-0000BF010000}"/>
    <cellStyle name="60% - Accent2 2 2" xfId="287" xr:uid="{00000000-0005-0000-0000-0000C0010000}"/>
    <cellStyle name="60% - Accent2 2 3" xfId="686" xr:uid="{00000000-0005-0000-0000-0000C1010000}"/>
    <cellStyle name="60% - Accent2 3" xfId="248" xr:uid="{00000000-0005-0000-0000-0000C2010000}"/>
    <cellStyle name="60% - Accent2 3 2" xfId="511" xr:uid="{00000000-0005-0000-0000-0000C3010000}"/>
    <cellStyle name="60% - Accent2 3 3" xfId="687" xr:uid="{00000000-0005-0000-0000-0000C4010000}"/>
    <cellStyle name="60% - Accent2 4" xfId="166" xr:uid="{00000000-0005-0000-0000-0000C5010000}"/>
    <cellStyle name="60% - Accent2 4 2" xfId="688" xr:uid="{00000000-0005-0000-0000-0000C6010000}"/>
    <cellStyle name="60% - Accent2 5" xfId="689" xr:uid="{00000000-0005-0000-0000-0000C7010000}"/>
    <cellStyle name="60% - Accent2 6" xfId="690" xr:uid="{00000000-0005-0000-0000-0000C8010000}"/>
    <cellStyle name="60% - Accent2 7" xfId="691" xr:uid="{00000000-0005-0000-0000-0000C9010000}"/>
    <cellStyle name="60% - Accent2 8" xfId="3503" xr:uid="{00000000-0005-0000-0000-0000CA010000}"/>
    <cellStyle name="60% - Accent2 8 2" xfId="4132" xr:uid="{00000000-0005-0000-0000-0000CB010000}"/>
    <cellStyle name="60% - Accent3" xfId="68" builtinId="40" customBuiltin="1"/>
    <cellStyle name="60% - Accent3 2" xfId="113" xr:uid="{00000000-0005-0000-0000-0000CD010000}"/>
    <cellStyle name="60% - Accent3 2 2" xfId="291" xr:uid="{00000000-0005-0000-0000-0000CE010000}"/>
    <cellStyle name="60% - Accent3 2 3" xfId="692" xr:uid="{00000000-0005-0000-0000-0000CF010000}"/>
    <cellStyle name="60% - Accent3 3" xfId="252" xr:uid="{00000000-0005-0000-0000-0000D0010000}"/>
    <cellStyle name="60% - Accent3 3 2" xfId="513" xr:uid="{00000000-0005-0000-0000-0000D1010000}"/>
    <cellStyle name="60% - Accent3 3 3" xfId="693" xr:uid="{00000000-0005-0000-0000-0000D2010000}"/>
    <cellStyle name="60% - Accent3 4" xfId="170" xr:uid="{00000000-0005-0000-0000-0000D3010000}"/>
    <cellStyle name="60% - Accent3 4 2" xfId="694" xr:uid="{00000000-0005-0000-0000-0000D4010000}"/>
    <cellStyle name="60% - Accent3 5" xfId="695" xr:uid="{00000000-0005-0000-0000-0000D5010000}"/>
    <cellStyle name="60% - Accent3 6" xfId="696" xr:uid="{00000000-0005-0000-0000-0000D6010000}"/>
    <cellStyle name="60% - Accent3 7" xfId="697" xr:uid="{00000000-0005-0000-0000-0000D7010000}"/>
    <cellStyle name="60% - Accent3 8" xfId="3507" xr:uid="{00000000-0005-0000-0000-0000D8010000}"/>
    <cellStyle name="60% - Accent3 8 2" xfId="4135" xr:uid="{00000000-0005-0000-0000-0000D9010000}"/>
    <cellStyle name="60% - Accent4" xfId="72" builtinId="44" customBuiltin="1"/>
    <cellStyle name="60% - Accent4 2" xfId="117" xr:uid="{00000000-0005-0000-0000-0000DB010000}"/>
    <cellStyle name="60% - Accent4 2 2" xfId="295" xr:uid="{00000000-0005-0000-0000-0000DC010000}"/>
    <cellStyle name="60% - Accent4 2 3" xfId="698" xr:uid="{00000000-0005-0000-0000-0000DD010000}"/>
    <cellStyle name="60% - Accent4 3" xfId="256" xr:uid="{00000000-0005-0000-0000-0000DE010000}"/>
    <cellStyle name="60% - Accent4 3 2" xfId="515" xr:uid="{00000000-0005-0000-0000-0000DF010000}"/>
    <cellStyle name="60% - Accent4 3 3" xfId="699" xr:uid="{00000000-0005-0000-0000-0000E0010000}"/>
    <cellStyle name="60% - Accent4 4" xfId="174" xr:uid="{00000000-0005-0000-0000-0000E1010000}"/>
    <cellStyle name="60% - Accent4 4 2" xfId="700" xr:uid="{00000000-0005-0000-0000-0000E2010000}"/>
    <cellStyle name="60% - Accent4 5" xfId="701" xr:uid="{00000000-0005-0000-0000-0000E3010000}"/>
    <cellStyle name="60% - Accent4 6" xfId="702" xr:uid="{00000000-0005-0000-0000-0000E4010000}"/>
    <cellStyle name="60% - Accent4 7" xfId="703" xr:uid="{00000000-0005-0000-0000-0000E5010000}"/>
    <cellStyle name="60% - Accent4 8" xfId="3511" xr:uid="{00000000-0005-0000-0000-0000E6010000}"/>
    <cellStyle name="60% - Accent4 8 2" xfId="4138" xr:uid="{00000000-0005-0000-0000-0000E7010000}"/>
    <cellStyle name="60% - Accent5" xfId="76" builtinId="48" customBuiltin="1"/>
    <cellStyle name="60% - Accent5 2" xfId="121" xr:uid="{00000000-0005-0000-0000-0000E9010000}"/>
    <cellStyle name="60% - Accent5 2 2" xfId="299" xr:uid="{00000000-0005-0000-0000-0000EA010000}"/>
    <cellStyle name="60% - Accent5 2 3" xfId="704" xr:uid="{00000000-0005-0000-0000-0000EB010000}"/>
    <cellStyle name="60% - Accent5 3" xfId="260" xr:uid="{00000000-0005-0000-0000-0000EC010000}"/>
    <cellStyle name="60% - Accent5 3 2" xfId="517" xr:uid="{00000000-0005-0000-0000-0000ED010000}"/>
    <cellStyle name="60% - Accent5 3 3" xfId="705" xr:uid="{00000000-0005-0000-0000-0000EE010000}"/>
    <cellStyle name="60% - Accent5 4" xfId="178" xr:uid="{00000000-0005-0000-0000-0000EF010000}"/>
    <cellStyle name="60% - Accent5 4 2" xfId="706" xr:uid="{00000000-0005-0000-0000-0000F0010000}"/>
    <cellStyle name="60% - Accent5 5" xfId="707" xr:uid="{00000000-0005-0000-0000-0000F1010000}"/>
    <cellStyle name="60% - Accent5 6" xfId="708" xr:uid="{00000000-0005-0000-0000-0000F2010000}"/>
    <cellStyle name="60% - Accent5 7" xfId="709" xr:uid="{00000000-0005-0000-0000-0000F3010000}"/>
    <cellStyle name="60% - Accent5 8" xfId="3515" xr:uid="{00000000-0005-0000-0000-0000F4010000}"/>
    <cellStyle name="60% - Accent5 8 2" xfId="4141" xr:uid="{00000000-0005-0000-0000-0000F5010000}"/>
    <cellStyle name="60% - Accent6" xfId="80" builtinId="52" customBuiltin="1"/>
    <cellStyle name="60% - Accent6 2" xfId="125" xr:uid="{00000000-0005-0000-0000-0000F7010000}"/>
    <cellStyle name="60% - Accent6 2 2" xfId="303" xr:uid="{00000000-0005-0000-0000-0000F8010000}"/>
    <cellStyle name="60% - Accent6 2 3" xfId="710" xr:uid="{00000000-0005-0000-0000-0000F9010000}"/>
    <cellStyle name="60% - Accent6 3" xfId="264" xr:uid="{00000000-0005-0000-0000-0000FA010000}"/>
    <cellStyle name="60% - Accent6 3 2" xfId="519" xr:uid="{00000000-0005-0000-0000-0000FB010000}"/>
    <cellStyle name="60% - Accent6 3 3" xfId="711" xr:uid="{00000000-0005-0000-0000-0000FC010000}"/>
    <cellStyle name="60% - Accent6 4" xfId="182" xr:uid="{00000000-0005-0000-0000-0000FD010000}"/>
    <cellStyle name="60% - Accent6 4 2" xfId="712" xr:uid="{00000000-0005-0000-0000-0000FE010000}"/>
    <cellStyle name="60% - Accent6 5" xfId="713" xr:uid="{00000000-0005-0000-0000-0000FF010000}"/>
    <cellStyle name="60% - Accent6 6" xfId="714" xr:uid="{00000000-0005-0000-0000-000000020000}"/>
    <cellStyle name="60% - Accent6 7" xfId="715" xr:uid="{00000000-0005-0000-0000-000001020000}"/>
    <cellStyle name="60% - Accent6 8" xfId="3519" xr:uid="{00000000-0005-0000-0000-000002020000}"/>
    <cellStyle name="60% - Accent6 8 2" xfId="4144" xr:uid="{00000000-0005-0000-0000-000003020000}"/>
    <cellStyle name="Accent1" xfId="57" builtinId="29" customBuiltin="1"/>
    <cellStyle name="Accent1 - 20%" xfId="918" xr:uid="{00000000-0005-0000-0000-000005020000}"/>
    <cellStyle name="Accent1 - 40%" xfId="919" xr:uid="{00000000-0005-0000-0000-000006020000}"/>
    <cellStyle name="Accent1 - 60%" xfId="920" xr:uid="{00000000-0005-0000-0000-000007020000}"/>
    <cellStyle name="Accent1 10" xfId="3139" xr:uid="{00000000-0005-0000-0000-000008020000}"/>
    <cellStyle name="Accent1 11" xfId="3218" xr:uid="{00000000-0005-0000-0000-000009020000}"/>
    <cellStyle name="Accent1 12" xfId="3181" xr:uid="{00000000-0005-0000-0000-00000A020000}"/>
    <cellStyle name="Accent1 13" xfId="3180" xr:uid="{00000000-0005-0000-0000-00000B020000}"/>
    <cellStyle name="Accent1 14" xfId="3191" xr:uid="{00000000-0005-0000-0000-00000C020000}"/>
    <cellStyle name="Accent1 15" xfId="3186" xr:uid="{00000000-0005-0000-0000-00000D020000}"/>
    <cellStyle name="Accent1 16" xfId="3205" xr:uid="{00000000-0005-0000-0000-00000E020000}"/>
    <cellStyle name="Accent1 17" xfId="3130" xr:uid="{00000000-0005-0000-0000-00000F020000}"/>
    <cellStyle name="Accent1 18" xfId="3137" xr:uid="{00000000-0005-0000-0000-000010020000}"/>
    <cellStyle name="Accent1 19" xfId="3160" xr:uid="{00000000-0005-0000-0000-000011020000}"/>
    <cellStyle name="Accent1 2" xfId="102" xr:uid="{00000000-0005-0000-0000-000012020000}"/>
    <cellStyle name="Accent1 2 2" xfId="280" xr:uid="{00000000-0005-0000-0000-000013020000}"/>
    <cellStyle name="Accent1 2 3" xfId="716" xr:uid="{00000000-0005-0000-0000-000014020000}"/>
    <cellStyle name="Accent1 20" xfId="3239" xr:uid="{00000000-0005-0000-0000-000015020000}"/>
    <cellStyle name="Accent1 21" xfId="3257" xr:uid="{00000000-0005-0000-0000-000016020000}"/>
    <cellStyle name="Accent1 22" xfId="3316" xr:uid="{00000000-0005-0000-0000-000017020000}"/>
    <cellStyle name="Accent1 23" xfId="3311" xr:uid="{00000000-0005-0000-0000-000018020000}"/>
    <cellStyle name="Accent1 24" xfId="3334" xr:uid="{00000000-0005-0000-0000-000019020000}"/>
    <cellStyle name="Accent1 25" xfId="3481" xr:uid="{00000000-0005-0000-0000-00001A020000}"/>
    <cellStyle name="Accent1 26" xfId="3488" xr:uid="{00000000-0005-0000-0000-00001B020000}"/>
    <cellStyle name="Accent1 27" xfId="3336" xr:uid="{00000000-0005-0000-0000-00001C020000}"/>
    <cellStyle name="Accent1 28" xfId="3479" xr:uid="{00000000-0005-0000-0000-00001D020000}"/>
    <cellStyle name="Accent1 29" xfId="3303" xr:uid="{00000000-0005-0000-0000-00001E020000}"/>
    <cellStyle name="Accent1 3" xfId="241" xr:uid="{00000000-0005-0000-0000-00001F020000}"/>
    <cellStyle name="Accent1 3 2" xfId="521" xr:uid="{00000000-0005-0000-0000-000020020000}"/>
    <cellStyle name="Accent1 3 3" xfId="717" xr:uid="{00000000-0005-0000-0000-000021020000}"/>
    <cellStyle name="Accent1 30" xfId="3331" xr:uid="{00000000-0005-0000-0000-000022020000}"/>
    <cellStyle name="Accent1 31" xfId="3448" xr:uid="{00000000-0005-0000-0000-000023020000}"/>
    <cellStyle name="Accent1 32" xfId="3411" xr:uid="{00000000-0005-0000-0000-000024020000}"/>
    <cellStyle name="Accent1 33" xfId="3496" xr:uid="{00000000-0005-0000-0000-000025020000}"/>
    <cellStyle name="Accent1 34" xfId="3522" xr:uid="{00000000-0005-0000-0000-000026020000}"/>
    <cellStyle name="Accent1 4" xfId="159" xr:uid="{00000000-0005-0000-0000-000027020000}"/>
    <cellStyle name="Accent1 4 2" xfId="718" xr:uid="{00000000-0005-0000-0000-000028020000}"/>
    <cellStyle name="Accent1 5" xfId="719" xr:uid="{00000000-0005-0000-0000-000029020000}"/>
    <cellStyle name="Accent1 6" xfId="720" xr:uid="{00000000-0005-0000-0000-00002A020000}"/>
    <cellStyle name="Accent1 7" xfId="721" xr:uid="{00000000-0005-0000-0000-00002B020000}"/>
    <cellStyle name="Accent1 8" xfId="636" xr:uid="{00000000-0005-0000-0000-00002C020000}"/>
    <cellStyle name="Accent1 9" xfId="3148" xr:uid="{00000000-0005-0000-0000-00002D020000}"/>
    <cellStyle name="Accent2" xfId="61" builtinId="33" customBuiltin="1"/>
    <cellStyle name="Accent2 - 20%" xfId="921" xr:uid="{00000000-0005-0000-0000-00002F020000}"/>
    <cellStyle name="Accent2 - 40%" xfId="922" xr:uid="{00000000-0005-0000-0000-000030020000}"/>
    <cellStyle name="Accent2 - 60%" xfId="923" xr:uid="{00000000-0005-0000-0000-000031020000}"/>
    <cellStyle name="Accent2 10" xfId="3167" xr:uid="{00000000-0005-0000-0000-000032020000}"/>
    <cellStyle name="Accent2 11" xfId="3200" xr:uid="{00000000-0005-0000-0000-000033020000}"/>
    <cellStyle name="Accent2 12" xfId="3209" xr:uid="{00000000-0005-0000-0000-000034020000}"/>
    <cellStyle name="Accent2 13" xfId="3173" xr:uid="{00000000-0005-0000-0000-000035020000}"/>
    <cellStyle name="Accent2 14" xfId="3194" xr:uid="{00000000-0005-0000-0000-000036020000}"/>
    <cellStyle name="Accent2 15" xfId="3219" xr:uid="{00000000-0005-0000-0000-000037020000}"/>
    <cellStyle name="Accent2 16" xfId="3213" xr:uid="{00000000-0005-0000-0000-000038020000}"/>
    <cellStyle name="Accent2 17" xfId="3152" xr:uid="{00000000-0005-0000-0000-000039020000}"/>
    <cellStyle name="Accent2 18" xfId="3162" xr:uid="{00000000-0005-0000-0000-00003A020000}"/>
    <cellStyle name="Accent2 19" xfId="3215" xr:uid="{00000000-0005-0000-0000-00003B020000}"/>
    <cellStyle name="Accent2 2" xfId="106" xr:uid="{00000000-0005-0000-0000-00003C020000}"/>
    <cellStyle name="Accent2 2 2" xfId="284" xr:uid="{00000000-0005-0000-0000-00003D020000}"/>
    <cellStyle name="Accent2 2 3" xfId="722" xr:uid="{00000000-0005-0000-0000-00003E020000}"/>
    <cellStyle name="Accent2 20" xfId="3242" xr:uid="{00000000-0005-0000-0000-00003F020000}"/>
    <cellStyle name="Accent2 21" xfId="3259" xr:uid="{00000000-0005-0000-0000-000040020000}"/>
    <cellStyle name="Accent2 22" xfId="3313" xr:uid="{00000000-0005-0000-0000-000041020000}"/>
    <cellStyle name="Accent2 23" xfId="3332" xr:uid="{00000000-0005-0000-0000-000042020000}"/>
    <cellStyle name="Accent2 24" xfId="3447" xr:uid="{00000000-0005-0000-0000-000043020000}"/>
    <cellStyle name="Accent2 25" xfId="3324" xr:uid="{00000000-0005-0000-0000-000044020000}"/>
    <cellStyle name="Accent2 26" xfId="3327" xr:uid="{00000000-0005-0000-0000-000045020000}"/>
    <cellStyle name="Accent2 27" xfId="3449" xr:uid="{00000000-0005-0000-0000-000046020000}"/>
    <cellStyle name="Accent2 28" xfId="3339" xr:uid="{00000000-0005-0000-0000-000047020000}"/>
    <cellStyle name="Accent2 29" xfId="3445" xr:uid="{00000000-0005-0000-0000-000048020000}"/>
    <cellStyle name="Accent2 3" xfId="245" xr:uid="{00000000-0005-0000-0000-000049020000}"/>
    <cellStyle name="Accent2 3 2" xfId="523" xr:uid="{00000000-0005-0000-0000-00004A020000}"/>
    <cellStyle name="Accent2 3 3" xfId="723" xr:uid="{00000000-0005-0000-0000-00004B020000}"/>
    <cellStyle name="Accent2 30" xfId="3434" xr:uid="{00000000-0005-0000-0000-00004C020000}"/>
    <cellStyle name="Accent2 31" xfId="3308" xr:uid="{00000000-0005-0000-0000-00004D020000}"/>
    <cellStyle name="Accent2 32" xfId="3475" xr:uid="{00000000-0005-0000-0000-00004E020000}"/>
    <cellStyle name="Accent2 33" xfId="3500" xr:uid="{00000000-0005-0000-0000-00004F020000}"/>
    <cellStyle name="Accent2 34" xfId="3523" xr:uid="{00000000-0005-0000-0000-000050020000}"/>
    <cellStyle name="Accent2 4" xfId="163" xr:uid="{00000000-0005-0000-0000-000051020000}"/>
    <cellStyle name="Accent2 4 2" xfId="724" xr:uid="{00000000-0005-0000-0000-000052020000}"/>
    <cellStyle name="Accent2 5" xfId="725" xr:uid="{00000000-0005-0000-0000-000053020000}"/>
    <cellStyle name="Accent2 6" xfId="726" xr:uid="{00000000-0005-0000-0000-000054020000}"/>
    <cellStyle name="Accent2 7" xfId="727" xr:uid="{00000000-0005-0000-0000-000055020000}"/>
    <cellStyle name="Accent2 8" xfId="489" xr:uid="{00000000-0005-0000-0000-000056020000}"/>
    <cellStyle name="Accent2 9" xfId="3142" xr:uid="{00000000-0005-0000-0000-000057020000}"/>
    <cellStyle name="Accent3" xfId="65" builtinId="37" customBuiltin="1"/>
    <cellStyle name="Accent3 - 20%" xfId="924" xr:uid="{00000000-0005-0000-0000-000059020000}"/>
    <cellStyle name="Accent3 - 40%" xfId="925" xr:uid="{00000000-0005-0000-0000-00005A020000}"/>
    <cellStyle name="Accent3 - 60%" xfId="926" xr:uid="{00000000-0005-0000-0000-00005B020000}"/>
    <cellStyle name="Accent3 10" xfId="3149" xr:uid="{00000000-0005-0000-0000-00005C020000}"/>
    <cellStyle name="Accent3 11" xfId="3217" xr:uid="{00000000-0005-0000-0000-00005D020000}"/>
    <cellStyle name="Accent3 12" xfId="3183" xr:uid="{00000000-0005-0000-0000-00005E020000}"/>
    <cellStyle name="Accent3 13" xfId="3131" xr:uid="{00000000-0005-0000-0000-00005F020000}"/>
    <cellStyle name="Accent3 14" xfId="3141" xr:uid="{00000000-0005-0000-0000-000060020000}"/>
    <cellStyle name="Accent3 15" xfId="3192" xr:uid="{00000000-0005-0000-0000-000061020000}"/>
    <cellStyle name="Accent3 16" xfId="3161" xr:uid="{00000000-0005-0000-0000-000062020000}"/>
    <cellStyle name="Accent3 17" xfId="3196" xr:uid="{00000000-0005-0000-0000-000063020000}"/>
    <cellStyle name="Accent3 18" xfId="3129" xr:uid="{00000000-0005-0000-0000-000064020000}"/>
    <cellStyle name="Accent3 19" xfId="3135" xr:uid="{00000000-0005-0000-0000-000065020000}"/>
    <cellStyle name="Accent3 2" xfId="110" xr:uid="{00000000-0005-0000-0000-000066020000}"/>
    <cellStyle name="Accent3 2 2" xfId="288" xr:uid="{00000000-0005-0000-0000-000067020000}"/>
    <cellStyle name="Accent3 2 3" xfId="728" xr:uid="{00000000-0005-0000-0000-000068020000}"/>
    <cellStyle name="Accent3 20" xfId="3245" xr:uid="{00000000-0005-0000-0000-000069020000}"/>
    <cellStyle name="Accent3 21" xfId="3260" xr:uid="{00000000-0005-0000-0000-00006A020000}"/>
    <cellStyle name="Accent3 22" xfId="3258" xr:uid="{00000000-0005-0000-0000-00006B020000}"/>
    <cellStyle name="Accent3 23" xfId="3317" xr:uid="{00000000-0005-0000-0000-00006C020000}"/>
    <cellStyle name="Accent3 24" xfId="3329" xr:uid="{00000000-0005-0000-0000-00006D020000}"/>
    <cellStyle name="Accent3 25" xfId="3483" xr:uid="{00000000-0005-0000-0000-00006E020000}"/>
    <cellStyle name="Accent3 26" xfId="3322" xr:uid="{00000000-0005-0000-0000-00006F020000}"/>
    <cellStyle name="Accent3 27" xfId="3443" xr:uid="{00000000-0005-0000-0000-000070020000}"/>
    <cellStyle name="Accent3 28" xfId="3340" xr:uid="{00000000-0005-0000-0000-000071020000}"/>
    <cellStyle name="Accent3 29" xfId="3477" xr:uid="{00000000-0005-0000-0000-000072020000}"/>
    <cellStyle name="Accent3 3" xfId="249" xr:uid="{00000000-0005-0000-0000-000073020000}"/>
    <cellStyle name="Accent3 3 2" xfId="525" xr:uid="{00000000-0005-0000-0000-000074020000}"/>
    <cellStyle name="Accent3 3 3" xfId="729" xr:uid="{00000000-0005-0000-0000-000075020000}"/>
    <cellStyle name="Accent3 30" xfId="3437" xr:uid="{00000000-0005-0000-0000-000076020000}"/>
    <cellStyle name="Accent3 31" xfId="3471" xr:uid="{00000000-0005-0000-0000-000077020000}"/>
    <cellStyle name="Accent3 32" xfId="3470" xr:uid="{00000000-0005-0000-0000-000078020000}"/>
    <cellStyle name="Accent3 33" xfId="3504" xr:uid="{00000000-0005-0000-0000-000079020000}"/>
    <cellStyle name="Accent3 34" xfId="3524" xr:uid="{00000000-0005-0000-0000-00007A020000}"/>
    <cellStyle name="Accent3 4" xfId="167" xr:uid="{00000000-0005-0000-0000-00007B020000}"/>
    <cellStyle name="Accent3 4 2" xfId="730" xr:uid="{00000000-0005-0000-0000-00007C020000}"/>
    <cellStyle name="Accent3 5" xfId="731" xr:uid="{00000000-0005-0000-0000-00007D020000}"/>
    <cellStyle name="Accent3 6" xfId="732" xr:uid="{00000000-0005-0000-0000-00007E020000}"/>
    <cellStyle name="Accent3 7" xfId="733" xr:uid="{00000000-0005-0000-0000-00007F020000}"/>
    <cellStyle name="Accent3 8" xfId="634" xr:uid="{00000000-0005-0000-0000-000080020000}"/>
    <cellStyle name="Accent3 9" xfId="635" xr:uid="{00000000-0005-0000-0000-000081020000}"/>
    <cellStyle name="Accent4" xfId="69" builtinId="41" customBuiltin="1"/>
    <cellStyle name="Accent4 - 20%" xfId="927" xr:uid="{00000000-0005-0000-0000-000083020000}"/>
    <cellStyle name="Accent4 - 40%" xfId="928" xr:uid="{00000000-0005-0000-0000-000084020000}"/>
    <cellStyle name="Accent4 - 60%" xfId="929" xr:uid="{00000000-0005-0000-0000-000085020000}"/>
    <cellStyle name="Accent4 10" xfId="3169" xr:uid="{00000000-0005-0000-0000-000086020000}"/>
    <cellStyle name="Accent4 11" xfId="3199" xr:uid="{00000000-0005-0000-0000-000087020000}"/>
    <cellStyle name="Accent4 12" xfId="3221" xr:uid="{00000000-0005-0000-0000-000088020000}"/>
    <cellStyle name="Accent4 13" xfId="3178" xr:uid="{00000000-0005-0000-0000-000089020000}"/>
    <cellStyle name="Accent4 14" xfId="3189" xr:uid="{00000000-0005-0000-0000-00008A020000}"/>
    <cellStyle name="Accent4 15" xfId="3134" xr:uid="{00000000-0005-0000-0000-00008B020000}"/>
    <cellStyle name="Accent4 16" xfId="3172" xr:uid="{00000000-0005-0000-0000-00008C020000}"/>
    <cellStyle name="Accent4 17" xfId="3164" xr:uid="{00000000-0005-0000-0000-00008D020000}"/>
    <cellStyle name="Accent4 18" xfId="3211" xr:uid="{00000000-0005-0000-0000-00008E020000}"/>
    <cellStyle name="Accent4 19" xfId="3210" xr:uid="{00000000-0005-0000-0000-00008F020000}"/>
    <cellStyle name="Accent4 2" xfId="114" xr:uid="{00000000-0005-0000-0000-000090020000}"/>
    <cellStyle name="Accent4 2 2" xfId="292" xr:uid="{00000000-0005-0000-0000-000091020000}"/>
    <cellStyle name="Accent4 2 3" xfId="734" xr:uid="{00000000-0005-0000-0000-000092020000}"/>
    <cellStyle name="Accent4 20" xfId="3248" xr:uid="{00000000-0005-0000-0000-000093020000}"/>
    <cellStyle name="Accent4 21" xfId="3261" xr:uid="{00000000-0005-0000-0000-000094020000}"/>
    <cellStyle name="Accent4 22" xfId="3312" xr:uid="{00000000-0005-0000-0000-000095020000}"/>
    <cellStyle name="Accent4 23" xfId="3333" xr:uid="{00000000-0005-0000-0000-000096020000}"/>
    <cellStyle name="Accent4 24" xfId="3482" xr:uid="{00000000-0005-0000-0000-000097020000}"/>
    <cellStyle name="Accent4 25" xfId="3489" xr:uid="{00000000-0005-0000-0000-000098020000}"/>
    <cellStyle name="Accent4 26" xfId="3337" xr:uid="{00000000-0005-0000-0000-000099020000}"/>
    <cellStyle name="Accent4 27" xfId="3446" xr:uid="{00000000-0005-0000-0000-00009A020000}"/>
    <cellStyle name="Accent4 28" xfId="3451" xr:uid="{00000000-0005-0000-0000-00009B020000}"/>
    <cellStyle name="Accent4 29" xfId="3472" xr:uid="{00000000-0005-0000-0000-00009C020000}"/>
    <cellStyle name="Accent4 3" xfId="253" xr:uid="{00000000-0005-0000-0000-00009D020000}"/>
    <cellStyle name="Accent4 3 2" xfId="527" xr:uid="{00000000-0005-0000-0000-00009E020000}"/>
    <cellStyle name="Accent4 3 3" xfId="735" xr:uid="{00000000-0005-0000-0000-00009F020000}"/>
    <cellStyle name="Accent4 30" xfId="3341" xr:uid="{00000000-0005-0000-0000-0000A0020000}"/>
    <cellStyle name="Accent4 31" xfId="3476" xr:uid="{00000000-0005-0000-0000-0000A1020000}"/>
    <cellStyle name="Accent4 32" xfId="3305" xr:uid="{00000000-0005-0000-0000-0000A2020000}"/>
    <cellStyle name="Accent4 33" xfId="3508" xr:uid="{00000000-0005-0000-0000-0000A3020000}"/>
    <cellStyle name="Accent4 34" xfId="3525" xr:uid="{00000000-0005-0000-0000-0000A4020000}"/>
    <cellStyle name="Accent4 4" xfId="171" xr:uid="{00000000-0005-0000-0000-0000A5020000}"/>
    <cellStyle name="Accent4 4 2" xfId="736" xr:uid="{00000000-0005-0000-0000-0000A6020000}"/>
    <cellStyle name="Accent4 5" xfId="737" xr:uid="{00000000-0005-0000-0000-0000A7020000}"/>
    <cellStyle name="Accent4 6" xfId="738" xr:uid="{00000000-0005-0000-0000-0000A8020000}"/>
    <cellStyle name="Accent4 7" xfId="739" xr:uid="{00000000-0005-0000-0000-0000A9020000}"/>
    <cellStyle name="Accent4 8" xfId="624" xr:uid="{00000000-0005-0000-0000-0000AA020000}"/>
    <cellStyle name="Accent4 9" xfId="3140" xr:uid="{00000000-0005-0000-0000-0000AB020000}"/>
    <cellStyle name="Accent5" xfId="73" builtinId="45" customBuiltin="1"/>
    <cellStyle name="Accent5 - 20%" xfId="930" xr:uid="{00000000-0005-0000-0000-0000AD020000}"/>
    <cellStyle name="Accent5 - 40%" xfId="931" xr:uid="{00000000-0005-0000-0000-0000AE020000}"/>
    <cellStyle name="Accent5 - 60%" xfId="932" xr:uid="{00000000-0005-0000-0000-0000AF020000}"/>
    <cellStyle name="Accent5 10" xfId="3155" xr:uid="{00000000-0005-0000-0000-0000B0020000}"/>
    <cellStyle name="Accent5 11" xfId="3203" xr:uid="{00000000-0005-0000-0000-0000B1020000}"/>
    <cellStyle name="Accent5 12" xfId="3220" xr:uid="{00000000-0005-0000-0000-0000B2020000}"/>
    <cellStyle name="Accent5 13" xfId="3182" xr:uid="{00000000-0005-0000-0000-0000B3020000}"/>
    <cellStyle name="Accent5 14" xfId="3190" xr:uid="{00000000-0005-0000-0000-0000B4020000}"/>
    <cellStyle name="Accent5 15" xfId="3136" xr:uid="{00000000-0005-0000-0000-0000B5020000}"/>
    <cellStyle name="Accent5 16" xfId="3170" xr:uid="{00000000-0005-0000-0000-0000B6020000}"/>
    <cellStyle name="Accent5 17" xfId="3153" xr:uid="{00000000-0005-0000-0000-0000B7020000}"/>
    <cellStyle name="Accent5 18" xfId="3206" xr:uid="{00000000-0005-0000-0000-0000B8020000}"/>
    <cellStyle name="Accent5 19" xfId="3197" xr:uid="{00000000-0005-0000-0000-0000B9020000}"/>
    <cellStyle name="Accent5 2" xfId="118" xr:uid="{00000000-0005-0000-0000-0000BA020000}"/>
    <cellStyle name="Accent5 2 2" xfId="296" xr:uid="{00000000-0005-0000-0000-0000BB020000}"/>
    <cellStyle name="Accent5 2 3" xfId="740" xr:uid="{00000000-0005-0000-0000-0000BC020000}"/>
    <cellStyle name="Accent5 20" xfId="3251" xr:uid="{00000000-0005-0000-0000-0000BD020000}"/>
    <cellStyle name="Accent5 21" xfId="3262" xr:uid="{00000000-0005-0000-0000-0000BE020000}"/>
    <cellStyle name="Accent5 22" xfId="3315" xr:uid="{00000000-0005-0000-0000-0000BF020000}"/>
    <cellStyle name="Accent5 23" xfId="3320" xr:uid="{00000000-0005-0000-0000-0000C0020000}"/>
    <cellStyle name="Accent5 24" xfId="3325" xr:uid="{00000000-0005-0000-0000-0000C1020000}"/>
    <cellStyle name="Accent5 25" xfId="3450" xr:uid="{00000000-0005-0000-0000-0000C2020000}"/>
    <cellStyle name="Accent5 26" xfId="3236" xr:uid="{00000000-0005-0000-0000-0000C3020000}"/>
    <cellStyle name="Accent5 27" xfId="3474" xr:uid="{00000000-0005-0000-0000-0000C4020000}"/>
    <cellStyle name="Accent5 28" xfId="3486" xr:uid="{00000000-0005-0000-0000-0000C5020000}"/>
    <cellStyle name="Accent5 29" xfId="3441" xr:uid="{00000000-0005-0000-0000-0000C6020000}"/>
    <cellStyle name="Accent5 3" xfId="257" xr:uid="{00000000-0005-0000-0000-0000C7020000}"/>
    <cellStyle name="Accent5 3 2" xfId="529" xr:uid="{00000000-0005-0000-0000-0000C8020000}"/>
    <cellStyle name="Accent5 3 3" xfId="741" xr:uid="{00000000-0005-0000-0000-0000C9020000}"/>
    <cellStyle name="Accent5 30" xfId="3442" xr:uid="{00000000-0005-0000-0000-0000CA020000}"/>
    <cellStyle name="Accent5 31" xfId="3469" xr:uid="{00000000-0005-0000-0000-0000CB020000}"/>
    <cellStyle name="Accent5 32" xfId="3307" xr:uid="{00000000-0005-0000-0000-0000CC020000}"/>
    <cellStyle name="Accent5 33" xfId="3512" xr:uid="{00000000-0005-0000-0000-0000CD020000}"/>
    <cellStyle name="Accent5 34" xfId="3526" xr:uid="{00000000-0005-0000-0000-0000CE020000}"/>
    <cellStyle name="Accent5 4" xfId="175" xr:uid="{00000000-0005-0000-0000-0000CF020000}"/>
    <cellStyle name="Accent5 4 2" xfId="742" xr:uid="{00000000-0005-0000-0000-0000D0020000}"/>
    <cellStyle name="Accent5 5" xfId="743" xr:uid="{00000000-0005-0000-0000-0000D1020000}"/>
    <cellStyle name="Accent5 6" xfId="744" xr:uid="{00000000-0005-0000-0000-0000D2020000}"/>
    <cellStyle name="Accent5 7" xfId="745" xr:uid="{00000000-0005-0000-0000-0000D3020000}"/>
    <cellStyle name="Accent5 8" xfId="616" xr:uid="{00000000-0005-0000-0000-0000D4020000}"/>
    <cellStyle name="Accent5 9" xfId="3147" xr:uid="{00000000-0005-0000-0000-0000D5020000}"/>
    <cellStyle name="Accent6" xfId="77" builtinId="49" customBuiltin="1"/>
    <cellStyle name="Accent6 - 20%" xfId="933" xr:uid="{00000000-0005-0000-0000-0000D7020000}"/>
    <cellStyle name="Accent6 - 40%" xfId="934" xr:uid="{00000000-0005-0000-0000-0000D8020000}"/>
    <cellStyle name="Accent6 - 60%" xfId="935" xr:uid="{00000000-0005-0000-0000-0000D9020000}"/>
    <cellStyle name="Accent6 10" xfId="3165" xr:uid="{00000000-0005-0000-0000-0000DA020000}"/>
    <cellStyle name="Accent6 11" xfId="3202" xr:uid="{00000000-0005-0000-0000-0000DB020000}"/>
    <cellStyle name="Accent6 12" xfId="3132" xr:uid="{00000000-0005-0000-0000-0000DC020000}"/>
    <cellStyle name="Accent6 13" xfId="3166" xr:uid="{00000000-0005-0000-0000-0000DD020000}"/>
    <cellStyle name="Accent6 14" xfId="3168" xr:uid="{00000000-0005-0000-0000-0000DE020000}"/>
    <cellStyle name="Accent6 15" xfId="3207" xr:uid="{00000000-0005-0000-0000-0000DF020000}"/>
    <cellStyle name="Accent6 16" xfId="3133" xr:uid="{00000000-0005-0000-0000-0000E0020000}"/>
    <cellStyle name="Accent6 17" xfId="3177" xr:uid="{00000000-0005-0000-0000-0000E1020000}"/>
    <cellStyle name="Accent6 18" xfId="3188" xr:uid="{00000000-0005-0000-0000-0000E2020000}"/>
    <cellStyle name="Accent6 19" xfId="3144" xr:uid="{00000000-0005-0000-0000-0000E3020000}"/>
    <cellStyle name="Accent6 2" xfId="122" xr:uid="{00000000-0005-0000-0000-0000E4020000}"/>
    <cellStyle name="Accent6 2 2" xfId="300" xr:uid="{00000000-0005-0000-0000-0000E5020000}"/>
    <cellStyle name="Accent6 2 3" xfId="746" xr:uid="{00000000-0005-0000-0000-0000E6020000}"/>
    <cellStyle name="Accent6 20" xfId="3254" xr:uid="{00000000-0005-0000-0000-0000E7020000}"/>
    <cellStyle name="Accent6 21" xfId="3263" xr:uid="{00000000-0005-0000-0000-0000E8020000}"/>
    <cellStyle name="Accent6 22" xfId="3314" xr:uid="{00000000-0005-0000-0000-0000E9020000}"/>
    <cellStyle name="Accent6 23" xfId="3330" xr:uid="{00000000-0005-0000-0000-0000EA020000}"/>
    <cellStyle name="Accent6 24" xfId="3323" xr:uid="{00000000-0005-0000-0000-0000EB020000}"/>
    <cellStyle name="Accent6 25" xfId="3368" xr:uid="{00000000-0005-0000-0000-0000EC020000}"/>
    <cellStyle name="Accent6 26" xfId="3490" xr:uid="{00000000-0005-0000-0000-0000ED020000}"/>
    <cellStyle name="Accent6 27" xfId="3338" xr:uid="{00000000-0005-0000-0000-0000EE020000}"/>
    <cellStyle name="Accent6 28" xfId="3478" xr:uid="{00000000-0005-0000-0000-0000EF020000}"/>
    <cellStyle name="Accent6 29" xfId="3304" xr:uid="{00000000-0005-0000-0000-0000F0020000}"/>
    <cellStyle name="Accent6 3" xfId="261" xr:uid="{00000000-0005-0000-0000-0000F1020000}"/>
    <cellStyle name="Accent6 3 2" xfId="531" xr:uid="{00000000-0005-0000-0000-0000F2020000}"/>
    <cellStyle name="Accent6 3 3" xfId="747" xr:uid="{00000000-0005-0000-0000-0000F3020000}"/>
    <cellStyle name="Accent6 30" xfId="3328" xr:uid="{00000000-0005-0000-0000-0000F4020000}"/>
    <cellStyle name="Accent6 31" xfId="3484" xr:uid="{00000000-0005-0000-0000-0000F5020000}"/>
    <cellStyle name="Accent6 32" xfId="3321" xr:uid="{00000000-0005-0000-0000-0000F6020000}"/>
    <cellStyle name="Accent6 33" xfId="3516" xr:uid="{00000000-0005-0000-0000-0000F7020000}"/>
    <cellStyle name="Accent6 34" xfId="3527" xr:uid="{00000000-0005-0000-0000-0000F8020000}"/>
    <cellStyle name="Accent6 4" xfId="179" xr:uid="{00000000-0005-0000-0000-0000F9020000}"/>
    <cellStyle name="Accent6 4 2" xfId="748" xr:uid="{00000000-0005-0000-0000-0000FA020000}"/>
    <cellStyle name="Accent6 5" xfId="749" xr:uid="{00000000-0005-0000-0000-0000FB020000}"/>
    <cellStyle name="Accent6 6" xfId="750" xr:uid="{00000000-0005-0000-0000-0000FC020000}"/>
    <cellStyle name="Accent6 7" xfId="751" xr:uid="{00000000-0005-0000-0000-0000FD020000}"/>
    <cellStyle name="Accent6 8" xfId="627" xr:uid="{00000000-0005-0000-0000-0000FE020000}"/>
    <cellStyle name="Accent6 9" xfId="3146" xr:uid="{00000000-0005-0000-0000-0000FF020000}"/>
    <cellStyle name="al_laroux_7_laroux_1_²ðò²Ê´²ÜÎ" xfId="936" xr:uid="{00000000-0005-0000-0000-000000030000}"/>
    <cellStyle name="Bad" xfId="46" builtinId="27" customBuiltin="1"/>
    <cellStyle name="Bad 2" xfId="92" xr:uid="{00000000-0005-0000-0000-000002030000}"/>
    <cellStyle name="Bad 2 2" xfId="270" xr:uid="{00000000-0005-0000-0000-000003030000}"/>
    <cellStyle name="Bad 2 3" xfId="752" xr:uid="{00000000-0005-0000-0000-000004030000}"/>
    <cellStyle name="Bad 3" xfId="231" xr:uid="{00000000-0005-0000-0000-000005030000}"/>
    <cellStyle name="Bad 3 2" xfId="533" xr:uid="{00000000-0005-0000-0000-000006030000}"/>
    <cellStyle name="Bad 3 3" xfId="753" xr:uid="{00000000-0005-0000-0000-000007030000}"/>
    <cellStyle name="Bad 4" xfId="149" xr:uid="{00000000-0005-0000-0000-000008030000}"/>
    <cellStyle name="Bad 4 2" xfId="754" xr:uid="{00000000-0005-0000-0000-000009030000}"/>
    <cellStyle name="Bad 5" xfId="755" xr:uid="{00000000-0005-0000-0000-00000A030000}"/>
    <cellStyle name="Bad 6" xfId="756" xr:uid="{00000000-0005-0000-0000-00000B030000}"/>
    <cellStyle name="Bad 7" xfId="757" xr:uid="{00000000-0005-0000-0000-00000C030000}"/>
    <cellStyle name="Body" xfId="937" xr:uid="{00000000-0005-0000-0000-00000D030000}"/>
    <cellStyle name="Calculation" xfId="50" builtinId="22" customBuiltin="1"/>
    <cellStyle name="Calculation 2" xfId="96" xr:uid="{00000000-0005-0000-0000-00000F030000}"/>
    <cellStyle name="Calculation 2 2" xfId="274" xr:uid="{00000000-0005-0000-0000-000010030000}"/>
    <cellStyle name="Calculation 2 3" xfId="758" xr:uid="{00000000-0005-0000-0000-000011030000}"/>
    <cellStyle name="Calculation 3" xfId="235" xr:uid="{00000000-0005-0000-0000-000012030000}"/>
    <cellStyle name="Calculation 3 2" xfId="535" xr:uid="{00000000-0005-0000-0000-000013030000}"/>
    <cellStyle name="Calculation 3 3" xfId="759" xr:uid="{00000000-0005-0000-0000-000014030000}"/>
    <cellStyle name="Calculation 4" xfId="153" xr:uid="{00000000-0005-0000-0000-000015030000}"/>
    <cellStyle name="Calculation 4 2" xfId="760" xr:uid="{00000000-0005-0000-0000-000016030000}"/>
    <cellStyle name="Calculation 5" xfId="761" xr:uid="{00000000-0005-0000-0000-000017030000}"/>
    <cellStyle name="Calculation 6" xfId="762" xr:uid="{00000000-0005-0000-0000-000018030000}"/>
    <cellStyle name="Calculation 7" xfId="763" xr:uid="{00000000-0005-0000-0000-000019030000}"/>
    <cellStyle name="Celkem" xfId="425" xr:uid="{00000000-0005-0000-0000-00001A030000}"/>
    <cellStyle name="Check Cell" xfId="52" builtinId="23" customBuiltin="1"/>
    <cellStyle name="Check Cell 2" xfId="98" xr:uid="{00000000-0005-0000-0000-00001C030000}"/>
    <cellStyle name="Check Cell 2 2" xfId="276" xr:uid="{00000000-0005-0000-0000-00001D030000}"/>
    <cellStyle name="Check Cell 2 3" xfId="764" xr:uid="{00000000-0005-0000-0000-00001E030000}"/>
    <cellStyle name="Check Cell 3" xfId="237" xr:uid="{00000000-0005-0000-0000-00001F030000}"/>
    <cellStyle name="Check Cell 3 2" xfId="537" xr:uid="{00000000-0005-0000-0000-000020030000}"/>
    <cellStyle name="Check Cell 3 3" xfId="765" xr:uid="{00000000-0005-0000-0000-000021030000}"/>
    <cellStyle name="Check Cell 4" xfId="155" xr:uid="{00000000-0005-0000-0000-000022030000}"/>
    <cellStyle name="Check Cell 4 2" xfId="766" xr:uid="{00000000-0005-0000-0000-000023030000}"/>
    <cellStyle name="Check Cell 5" xfId="767" xr:uid="{00000000-0005-0000-0000-000024030000}"/>
    <cellStyle name="Check Cell 6" xfId="768" xr:uid="{00000000-0005-0000-0000-000025030000}"/>
    <cellStyle name="Check Cell 7" xfId="769" xr:uid="{00000000-0005-0000-0000-000026030000}"/>
    <cellStyle name="Chybně" xfId="426" xr:uid="{00000000-0005-0000-0000-000027030000}"/>
    <cellStyle name="Comma" xfId="18" builtinId="3"/>
    <cellStyle name="Comma 10" xfId="939" xr:uid="{00000000-0005-0000-0000-000029030000}"/>
    <cellStyle name="Comma 10 2" xfId="3174" xr:uid="{00000000-0005-0000-0000-00002A030000}"/>
    <cellStyle name="Comma 11" xfId="940" xr:uid="{00000000-0005-0000-0000-00002B030000}"/>
    <cellStyle name="Comma 11 2" xfId="3185" xr:uid="{00000000-0005-0000-0000-00002C030000}"/>
    <cellStyle name="Comma 12" xfId="938" xr:uid="{00000000-0005-0000-0000-00002D030000}"/>
    <cellStyle name="Comma 12 2" xfId="3208" xr:uid="{00000000-0005-0000-0000-00002E030000}"/>
    <cellStyle name="Comma 13" xfId="1023" xr:uid="{00000000-0005-0000-0000-00002F030000}"/>
    <cellStyle name="Comma 13 2" xfId="3222" xr:uid="{00000000-0005-0000-0000-000030030000}"/>
    <cellStyle name="Comma 14" xfId="1028" xr:uid="{00000000-0005-0000-0000-000031030000}"/>
    <cellStyle name="Comma 15" xfId="1035" xr:uid="{00000000-0005-0000-0000-000032030000}"/>
    <cellStyle name="Comma 16" xfId="1054" xr:uid="{00000000-0005-0000-0000-000033030000}"/>
    <cellStyle name="Comma 17" xfId="1446" xr:uid="{00000000-0005-0000-0000-000034030000}"/>
    <cellStyle name="Comma 18" xfId="1521" xr:uid="{00000000-0005-0000-0000-000035030000}"/>
    <cellStyle name="Comma 19" xfId="770" xr:uid="{00000000-0005-0000-0000-000036030000}"/>
    <cellStyle name="Comma 2" xfId="21" xr:uid="{00000000-0005-0000-0000-000037030000}"/>
    <cellStyle name="Comma 2 2" xfId="23" xr:uid="{00000000-0005-0000-0000-000038030000}"/>
    <cellStyle name="Comma 2 2 10" xfId="487" xr:uid="{00000000-0005-0000-0000-000039030000}"/>
    <cellStyle name="Comma 2 2 11" xfId="3265" xr:uid="{00000000-0005-0000-0000-00003A030000}"/>
    <cellStyle name="Comma 2 2 11 2" xfId="3602" xr:uid="{00000000-0005-0000-0000-00003B030000}"/>
    <cellStyle name="Comma 2 2 11 2 2" xfId="4192" xr:uid="{00000000-0005-0000-0000-00003C030000}"/>
    <cellStyle name="Comma 2 2 11 3" xfId="3962" xr:uid="{00000000-0005-0000-0000-00003D030000}"/>
    <cellStyle name="Comma 2 2 12" xfId="3600" xr:uid="{00000000-0005-0000-0000-00003E030000}"/>
    <cellStyle name="Comma 2 2 12 2" xfId="4191" xr:uid="{00000000-0005-0000-0000-00003F030000}"/>
    <cellStyle name="Comma 2 2 13" xfId="3607" xr:uid="{00000000-0005-0000-0000-000040030000}"/>
    <cellStyle name="Comma 2 2 2" xfId="84" xr:uid="{00000000-0005-0000-0000-000041030000}"/>
    <cellStyle name="Comma 2 2 2 2" xfId="542" xr:uid="{00000000-0005-0000-0000-000042030000}"/>
    <cellStyle name="Comma 2 2 2 2 2" xfId="3774" xr:uid="{00000000-0005-0000-0000-000043030000}"/>
    <cellStyle name="Comma 2 2 2 3" xfId="771" xr:uid="{00000000-0005-0000-0000-000044030000}"/>
    <cellStyle name="Comma 2 2 2 4" xfId="3266" xr:uid="{00000000-0005-0000-0000-000045030000}"/>
    <cellStyle name="Comma 2 2 2 4 2" xfId="3963" xr:uid="{00000000-0005-0000-0000-000046030000}"/>
    <cellStyle name="Comma 2 2 2 5" xfId="3611" xr:uid="{00000000-0005-0000-0000-000047030000}"/>
    <cellStyle name="Comma 2 2 3" xfId="352" xr:uid="{00000000-0005-0000-0000-000048030000}"/>
    <cellStyle name="Comma 2 2 3 2" xfId="772" xr:uid="{00000000-0005-0000-0000-000049030000}"/>
    <cellStyle name="Comma 2 2 4" xfId="541" xr:uid="{00000000-0005-0000-0000-00004A030000}"/>
    <cellStyle name="Comma 2 2 4 2" xfId="773" xr:uid="{00000000-0005-0000-0000-00004B030000}"/>
    <cellStyle name="Comma 2 2 4 3" xfId="3773" xr:uid="{00000000-0005-0000-0000-00004C030000}"/>
    <cellStyle name="Comma 2 2 5" xfId="774" xr:uid="{00000000-0005-0000-0000-00004D030000}"/>
    <cellStyle name="Comma 2 2 6" xfId="775" xr:uid="{00000000-0005-0000-0000-00004E030000}"/>
    <cellStyle name="Comma 2 2 7" xfId="1024" xr:uid="{00000000-0005-0000-0000-00004F030000}"/>
    <cellStyle name="Comma 2 2 8" xfId="1029" xr:uid="{00000000-0005-0000-0000-000050030000}"/>
    <cellStyle name="Comma 2 2 9" xfId="1036" xr:uid="{00000000-0005-0000-0000-000051030000}"/>
    <cellStyle name="Comma 2 3" xfId="39" xr:uid="{00000000-0005-0000-0000-000052030000}"/>
    <cellStyle name="Comma 2 3 2" xfId="614" xr:uid="{00000000-0005-0000-0000-000053030000}"/>
    <cellStyle name="Comma 2 4" xfId="338" xr:uid="{00000000-0005-0000-0000-000054030000}"/>
    <cellStyle name="Comma 2 5" xfId="776" xr:uid="{00000000-0005-0000-0000-000055030000}"/>
    <cellStyle name="Comma 2 6" xfId="777" xr:uid="{00000000-0005-0000-0000-000056030000}"/>
    <cellStyle name="Comma 2 7" xfId="778" xr:uid="{00000000-0005-0000-0000-000057030000}"/>
    <cellStyle name="Comma 2 8" xfId="779" xr:uid="{00000000-0005-0000-0000-000058030000}"/>
    <cellStyle name="Comma 2 9" xfId="556" xr:uid="{00000000-0005-0000-0000-000059030000}"/>
    <cellStyle name="Comma 20" xfId="2649" xr:uid="{00000000-0005-0000-0000-00005A030000}"/>
    <cellStyle name="Comma 21" xfId="615" xr:uid="{00000000-0005-0000-0000-00005B030000}"/>
    <cellStyle name="Comma 22" xfId="3227" xr:uid="{00000000-0005-0000-0000-00005C030000}"/>
    <cellStyle name="Comma 22 2" xfId="3938" xr:uid="{00000000-0005-0000-0000-00005D030000}"/>
    <cellStyle name="Comma 3" xfId="30" xr:uid="{00000000-0005-0000-0000-00005E030000}"/>
    <cellStyle name="Comma 3 2" xfId="353" xr:uid="{00000000-0005-0000-0000-00005F030000}"/>
    <cellStyle name="Comma 3 2 2" xfId="781" xr:uid="{00000000-0005-0000-0000-000060030000}"/>
    <cellStyle name="Comma 3 3" xfId="339" xr:uid="{00000000-0005-0000-0000-000061030000}"/>
    <cellStyle name="Comma 3 4" xfId="544" xr:uid="{00000000-0005-0000-0000-000062030000}"/>
    <cellStyle name="Comma 3 4 2" xfId="782" xr:uid="{00000000-0005-0000-0000-000063030000}"/>
    <cellStyle name="Comma 3 4 3" xfId="3776" xr:uid="{00000000-0005-0000-0000-000064030000}"/>
    <cellStyle name="Comma 3 5" xfId="783" xr:uid="{00000000-0005-0000-0000-000065030000}"/>
    <cellStyle name="Comma 3 6" xfId="784" xr:uid="{00000000-0005-0000-0000-000066030000}"/>
    <cellStyle name="Comma 3 7" xfId="780" xr:uid="{00000000-0005-0000-0000-000067030000}"/>
    <cellStyle name="Comma 3 8" xfId="3268" xr:uid="{00000000-0005-0000-0000-000068030000}"/>
    <cellStyle name="Comma 3 8 2" xfId="3965" xr:uid="{00000000-0005-0000-0000-000069030000}"/>
    <cellStyle name="Comma 3 9" xfId="3609" xr:uid="{00000000-0005-0000-0000-00006A030000}"/>
    <cellStyle name="Comma 4" xfId="13" xr:uid="{00000000-0005-0000-0000-00006B030000}"/>
    <cellStyle name="Comma 4 2" xfId="343" xr:uid="{00000000-0005-0000-0000-00006C030000}"/>
    <cellStyle name="Comma 4 2 2" xfId="786" xr:uid="{00000000-0005-0000-0000-00006D030000}"/>
    <cellStyle name="Comma 4 2 2 2" xfId="3577" xr:uid="{00000000-0005-0000-0000-00006E030000}"/>
    <cellStyle name="Comma 4 2 2 2 2" xfId="4183" xr:uid="{00000000-0005-0000-0000-00006F030000}"/>
    <cellStyle name="Comma 4 2 3" xfId="3565" xr:uid="{00000000-0005-0000-0000-000070030000}"/>
    <cellStyle name="Comma 4 2 3 2" xfId="4174" xr:uid="{00000000-0005-0000-0000-000071030000}"/>
    <cellStyle name="Comma 4 2 4" xfId="3723" xr:uid="{00000000-0005-0000-0000-000072030000}"/>
    <cellStyle name="Comma 4 3" xfId="787" xr:uid="{00000000-0005-0000-0000-000073030000}"/>
    <cellStyle name="Comma 4 3 2" xfId="3580" xr:uid="{00000000-0005-0000-0000-000074030000}"/>
    <cellStyle name="Comma 4 3 2 2" xfId="4186" xr:uid="{00000000-0005-0000-0000-000075030000}"/>
    <cellStyle name="Comma 4 3 3" xfId="3568" xr:uid="{00000000-0005-0000-0000-000076030000}"/>
    <cellStyle name="Comma 4 3 3 2" xfId="4177" xr:uid="{00000000-0005-0000-0000-000077030000}"/>
    <cellStyle name="Comma 4 4" xfId="788" xr:uid="{00000000-0005-0000-0000-000078030000}"/>
    <cellStyle name="Comma 4 4 2" xfId="3571" xr:uid="{00000000-0005-0000-0000-000079030000}"/>
    <cellStyle name="Comma 4 4 2 2" xfId="4180" xr:uid="{00000000-0005-0000-0000-00007A030000}"/>
    <cellStyle name="Comma 4 5" xfId="789" xr:uid="{00000000-0005-0000-0000-00007B030000}"/>
    <cellStyle name="Comma 4 6" xfId="790" xr:uid="{00000000-0005-0000-0000-00007C030000}"/>
    <cellStyle name="Comma 4 7" xfId="785" xr:uid="{00000000-0005-0000-0000-00007D030000}"/>
    <cellStyle name="Comma 4 8" xfId="494" xr:uid="{00000000-0005-0000-0000-00007E030000}"/>
    <cellStyle name="Comma 4 9" xfId="3558" xr:uid="{00000000-0005-0000-0000-00007F030000}"/>
    <cellStyle name="Comma 4 9 2" xfId="4171" xr:uid="{00000000-0005-0000-0000-000080030000}"/>
    <cellStyle name="Comma 5" xfId="345" xr:uid="{00000000-0005-0000-0000-000081030000}"/>
    <cellStyle name="Comma 5 2" xfId="941" xr:uid="{00000000-0005-0000-0000-000082030000}"/>
    <cellStyle name="Comma 5 2 2" xfId="3591" xr:uid="{00000000-0005-0000-0000-000083030000}"/>
    <cellStyle name="Comma 5 2 3" xfId="3575" xr:uid="{00000000-0005-0000-0000-000084030000}"/>
    <cellStyle name="Comma 5 3" xfId="791" xr:uid="{00000000-0005-0000-0000-000085030000}"/>
    <cellStyle name="Comma 5 3 2" xfId="3596" xr:uid="{00000000-0005-0000-0000-000086030000}"/>
    <cellStyle name="Comma 5 3 3" xfId="3584" xr:uid="{00000000-0005-0000-0000-000087030000}"/>
    <cellStyle name="Comma 5 4" xfId="3587" xr:uid="{00000000-0005-0000-0000-000088030000}"/>
    <cellStyle name="Comma 6" xfId="398" xr:uid="{00000000-0005-0000-0000-000089030000}"/>
    <cellStyle name="Comma 6 2" xfId="942" xr:uid="{00000000-0005-0000-0000-00008A030000}"/>
    <cellStyle name="Comma 6 2 2" xfId="3588" xr:uid="{00000000-0005-0000-0000-00008B030000}"/>
    <cellStyle name="Comma 6 3" xfId="520" xr:uid="{00000000-0005-0000-0000-00008C030000}"/>
    <cellStyle name="Comma 6 4" xfId="792" xr:uid="{00000000-0005-0000-0000-00008D030000}"/>
    <cellStyle name="Comma 7" xfId="400" xr:uid="{00000000-0005-0000-0000-00008E030000}"/>
    <cellStyle name="Comma 7 2" xfId="943" xr:uid="{00000000-0005-0000-0000-00008F030000}"/>
    <cellStyle name="Comma 7 2 2" xfId="3593" xr:uid="{00000000-0005-0000-0000-000090030000}"/>
    <cellStyle name="Comma 7 3" xfId="793" xr:uid="{00000000-0005-0000-0000-000091030000}"/>
    <cellStyle name="Comma 8" xfId="468" xr:uid="{00000000-0005-0000-0000-000092030000}"/>
    <cellStyle name="Comma 8 2" xfId="944" xr:uid="{00000000-0005-0000-0000-000093030000}"/>
    <cellStyle name="Comma 8 3" xfId="794" xr:uid="{00000000-0005-0000-0000-000094030000}"/>
    <cellStyle name="Comma 8 4" xfId="3739" xr:uid="{00000000-0005-0000-0000-000095030000}"/>
    <cellStyle name="Comma 9" xfId="483" xr:uid="{00000000-0005-0000-0000-000096030000}"/>
    <cellStyle name="Comma 9 2" xfId="945" xr:uid="{00000000-0005-0000-0000-000097030000}"/>
    <cellStyle name="Comma 9 3" xfId="3754" xr:uid="{00000000-0005-0000-0000-000098030000}"/>
    <cellStyle name="Date" xfId="946" xr:uid="{00000000-0005-0000-0000-000099030000}"/>
    <cellStyle name="Dezimal [0]_laroux" xfId="947" xr:uid="{00000000-0005-0000-0000-00009A030000}"/>
    <cellStyle name="Dezimal_laroux" xfId="948" xr:uid="{00000000-0005-0000-0000-00009B030000}"/>
    <cellStyle name="Emphasis 1" xfId="949" xr:uid="{00000000-0005-0000-0000-00009C030000}"/>
    <cellStyle name="Emphasis 2" xfId="950" xr:uid="{00000000-0005-0000-0000-00009D030000}"/>
    <cellStyle name="Emphasis 3" xfId="951" xr:uid="{00000000-0005-0000-0000-00009E030000}"/>
    <cellStyle name="Euro" xfId="492" xr:uid="{00000000-0005-0000-0000-00009F030000}"/>
    <cellStyle name="Euro 10" xfId="1037" xr:uid="{00000000-0005-0000-0000-0000A0030000}"/>
    <cellStyle name="Euro 11" xfId="3143" xr:uid="{00000000-0005-0000-0000-0000A1030000}"/>
    <cellStyle name="Euro 2" xfId="795" xr:uid="{00000000-0005-0000-0000-0000A2030000}"/>
    <cellStyle name="Euro 2 2" xfId="953" xr:uid="{00000000-0005-0000-0000-0000A3030000}"/>
    <cellStyle name="Euro 3" xfId="796" xr:uid="{00000000-0005-0000-0000-0000A4030000}"/>
    <cellStyle name="Euro 4" xfId="797" xr:uid="{00000000-0005-0000-0000-0000A5030000}"/>
    <cellStyle name="Euro 5" xfId="798" xr:uid="{00000000-0005-0000-0000-0000A6030000}"/>
    <cellStyle name="Euro 6" xfId="799" xr:uid="{00000000-0005-0000-0000-0000A7030000}"/>
    <cellStyle name="Euro 7" xfId="952" xr:uid="{00000000-0005-0000-0000-0000A8030000}"/>
    <cellStyle name="Euro 8" xfId="1025" xr:uid="{00000000-0005-0000-0000-0000A9030000}"/>
    <cellStyle name="Euro 9" xfId="1030" xr:uid="{00000000-0005-0000-0000-0000AA030000}"/>
    <cellStyle name="Excel.Chart" xfId="954" xr:uid="{00000000-0005-0000-0000-0000AB030000}"/>
    <cellStyle name="Explanatory Text" xfId="55" builtinId="53" customBuiltin="1"/>
    <cellStyle name="Explanatory Text 2" xfId="100" xr:uid="{00000000-0005-0000-0000-0000AD030000}"/>
    <cellStyle name="Explanatory Text 2 2" xfId="278" xr:uid="{00000000-0005-0000-0000-0000AE030000}"/>
    <cellStyle name="Explanatory Text 2 3" xfId="800" xr:uid="{00000000-0005-0000-0000-0000AF030000}"/>
    <cellStyle name="Explanatory Text 3" xfId="239" xr:uid="{00000000-0005-0000-0000-0000B0030000}"/>
    <cellStyle name="Explanatory Text 3 2" xfId="546" xr:uid="{00000000-0005-0000-0000-0000B1030000}"/>
    <cellStyle name="Explanatory Text 3 3" xfId="801" xr:uid="{00000000-0005-0000-0000-0000B2030000}"/>
    <cellStyle name="Explanatory Text 4" xfId="157" xr:uid="{00000000-0005-0000-0000-0000B3030000}"/>
    <cellStyle name="Explanatory Text 4 2" xfId="802" xr:uid="{00000000-0005-0000-0000-0000B4030000}"/>
    <cellStyle name="Explanatory Text 5" xfId="803" xr:uid="{00000000-0005-0000-0000-0000B5030000}"/>
    <cellStyle name="Explanatory Text 6" xfId="804" xr:uid="{00000000-0005-0000-0000-0000B6030000}"/>
    <cellStyle name="Explanatory Text 7" xfId="805" xr:uid="{00000000-0005-0000-0000-0000B7030000}"/>
    <cellStyle name="Fixed" xfId="955" xr:uid="{00000000-0005-0000-0000-0000B8030000}"/>
    <cellStyle name="Good" xfId="45" builtinId="26" customBuiltin="1"/>
    <cellStyle name="Good 2" xfId="91" xr:uid="{00000000-0005-0000-0000-0000BA030000}"/>
    <cellStyle name="Good 2 2" xfId="269" xr:uid="{00000000-0005-0000-0000-0000BB030000}"/>
    <cellStyle name="Good 2 3" xfId="806" xr:uid="{00000000-0005-0000-0000-0000BC030000}"/>
    <cellStyle name="Good 3" xfId="230" xr:uid="{00000000-0005-0000-0000-0000BD030000}"/>
    <cellStyle name="Good 3 2" xfId="548" xr:uid="{00000000-0005-0000-0000-0000BE030000}"/>
    <cellStyle name="Good 3 3" xfId="807" xr:uid="{00000000-0005-0000-0000-0000BF030000}"/>
    <cellStyle name="Good 4" xfId="148" xr:uid="{00000000-0005-0000-0000-0000C0030000}"/>
    <cellStyle name="Good 4 2" xfId="808" xr:uid="{00000000-0005-0000-0000-0000C1030000}"/>
    <cellStyle name="Good 5" xfId="809" xr:uid="{00000000-0005-0000-0000-0000C2030000}"/>
    <cellStyle name="Good 6" xfId="810" xr:uid="{00000000-0005-0000-0000-0000C3030000}"/>
    <cellStyle name="Good 7" xfId="811" xr:uid="{00000000-0005-0000-0000-0000C4030000}"/>
    <cellStyle name="Heading 1" xfId="41" builtinId="16" customBuiltin="1"/>
    <cellStyle name="Heading 1 2" xfId="87" xr:uid="{00000000-0005-0000-0000-0000C6030000}"/>
    <cellStyle name="Heading 1 2 2" xfId="265" xr:uid="{00000000-0005-0000-0000-0000C7030000}"/>
    <cellStyle name="Heading 1 2 3" xfId="812" xr:uid="{00000000-0005-0000-0000-0000C8030000}"/>
    <cellStyle name="Heading 1 3" xfId="226" xr:uid="{00000000-0005-0000-0000-0000C9030000}"/>
    <cellStyle name="Heading 1 3 2" xfId="813" xr:uid="{00000000-0005-0000-0000-0000CA030000}"/>
    <cellStyle name="Heading 1 4" xfId="144" xr:uid="{00000000-0005-0000-0000-0000CB030000}"/>
    <cellStyle name="Heading 1 4 2" xfId="814" xr:uid="{00000000-0005-0000-0000-0000CC030000}"/>
    <cellStyle name="Heading 1 5" xfId="815" xr:uid="{00000000-0005-0000-0000-0000CD030000}"/>
    <cellStyle name="Heading 1 6" xfId="816" xr:uid="{00000000-0005-0000-0000-0000CE030000}"/>
    <cellStyle name="Heading 1 7" xfId="817" xr:uid="{00000000-0005-0000-0000-0000CF030000}"/>
    <cellStyle name="Heading 2" xfId="42" builtinId="17" customBuiltin="1"/>
    <cellStyle name="Heading 2 2" xfId="88" xr:uid="{00000000-0005-0000-0000-0000D1030000}"/>
    <cellStyle name="Heading 2 2 2" xfId="266" xr:uid="{00000000-0005-0000-0000-0000D2030000}"/>
    <cellStyle name="Heading 2 2 3" xfId="818" xr:uid="{00000000-0005-0000-0000-0000D3030000}"/>
    <cellStyle name="Heading 2 3" xfId="227" xr:uid="{00000000-0005-0000-0000-0000D4030000}"/>
    <cellStyle name="Heading 2 3 2" xfId="819" xr:uid="{00000000-0005-0000-0000-0000D5030000}"/>
    <cellStyle name="Heading 2 4" xfId="145" xr:uid="{00000000-0005-0000-0000-0000D6030000}"/>
    <cellStyle name="Heading 2 4 2" xfId="820" xr:uid="{00000000-0005-0000-0000-0000D7030000}"/>
    <cellStyle name="Heading 2 5" xfId="821" xr:uid="{00000000-0005-0000-0000-0000D8030000}"/>
    <cellStyle name="Heading 2 6" xfId="822" xr:uid="{00000000-0005-0000-0000-0000D9030000}"/>
    <cellStyle name="Heading 2 7" xfId="823" xr:uid="{00000000-0005-0000-0000-0000DA030000}"/>
    <cellStyle name="Heading 3" xfId="43" builtinId="18" customBuiltin="1"/>
    <cellStyle name="Heading 3 2" xfId="89" xr:uid="{00000000-0005-0000-0000-0000DC030000}"/>
    <cellStyle name="Heading 3 2 2" xfId="267" xr:uid="{00000000-0005-0000-0000-0000DD030000}"/>
    <cellStyle name="Heading 3 2 3" xfId="824" xr:uid="{00000000-0005-0000-0000-0000DE030000}"/>
    <cellStyle name="Heading 3 3" xfId="228" xr:uid="{00000000-0005-0000-0000-0000DF030000}"/>
    <cellStyle name="Heading 3 3 2" xfId="825" xr:uid="{00000000-0005-0000-0000-0000E0030000}"/>
    <cellStyle name="Heading 3 4" xfId="146" xr:uid="{00000000-0005-0000-0000-0000E1030000}"/>
    <cellStyle name="Heading 3 4 2" xfId="826" xr:uid="{00000000-0005-0000-0000-0000E2030000}"/>
    <cellStyle name="Heading 3 5" xfId="827" xr:uid="{00000000-0005-0000-0000-0000E3030000}"/>
    <cellStyle name="Heading 3 6" xfId="828" xr:uid="{00000000-0005-0000-0000-0000E4030000}"/>
    <cellStyle name="Heading 3 7" xfId="829" xr:uid="{00000000-0005-0000-0000-0000E5030000}"/>
    <cellStyle name="Heading 4" xfId="44" builtinId="19" customBuiltin="1"/>
    <cellStyle name="Heading 4 2" xfId="90" xr:uid="{00000000-0005-0000-0000-0000E7030000}"/>
    <cellStyle name="Heading 4 2 2" xfId="268" xr:uid="{00000000-0005-0000-0000-0000E8030000}"/>
    <cellStyle name="Heading 4 2 3" xfId="830" xr:uid="{00000000-0005-0000-0000-0000E9030000}"/>
    <cellStyle name="Heading 4 3" xfId="229" xr:uid="{00000000-0005-0000-0000-0000EA030000}"/>
    <cellStyle name="Heading 4 3 2" xfId="831" xr:uid="{00000000-0005-0000-0000-0000EB030000}"/>
    <cellStyle name="Heading 4 4" xfId="147" xr:uid="{00000000-0005-0000-0000-0000EC030000}"/>
    <cellStyle name="Heading 4 4 2" xfId="832" xr:uid="{00000000-0005-0000-0000-0000ED030000}"/>
    <cellStyle name="Heading 4 5" xfId="833" xr:uid="{00000000-0005-0000-0000-0000EE030000}"/>
    <cellStyle name="Heading 4 6" xfId="834" xr:uid="{00000000-0005-0000-0000-0000EF030000}"/>
    <cellStyle name="Heading 4 7" xfId="835" xr:uid="{00000000-0005-0000-0000-0000F0030000}"/>
    <cellStyle name="Heading1" xfId="956" xr:uid="{00000000-0005-0000-0000-0000F1030000}"/>
    <cellStyle name="Heading2" xfId="957" xr:uid="{00000000-0005-0000-0000-0000F2030000}"/>
    <cellStyle name="Hyperlink" xfId="24" builtinId="8"/>
    <cellStyle name="Hyperlink 2" xfId="427" xr:uid="{00000000-0005-0000-0000-0000F4030000}"/>
    <cellStyle name="Îáû÷íûé_AMD" xfId="498" xr:uid="{00000000-0005-0000-0000-0000F5030000}"/>
    <cellStyle name="imf-one decimal" xfId="958" xr:uid="{00000000-0005-0000-0000-0000F6030000}"/>
    <cellStyle name="imf-zero decimal" xfId="959" xr:uid="{00000000-0005-0000-0000-0000F7030000}"/>
    <cellStyle name="Input" xfId="48" builtinId="20" customBuiltin="1"/>
    <cellStyle name="Input 2" xfId="94" xr:uid="{00000000-0005-0000-0000-0000F9030000}"/>
    <cellStyle name="Input 2 2" xfId="272" xr:uid="{00000000-0005-0000-0000-0000FA030000}"/>
    <cellStyle name="Input 2 3" xfId="836" xr:uid="{00000000-0005-0000-0000-0000FB030000}"/>
    <cellStyle name="Input 3" xfId="233" xr:uid="{00000000-0005-0000-0000-0000FC030000}"/>
    <cellStyle name="Input 3 2" xfId="558" xr:uid="{00000000-0005-0000-0000-0000FD030000}"/>
    <cellStyle name="Input 3 3" xfId="837" xr:uid="{00000000-0005-0000-0000-0000FE030000}"/>
    <cellStyle name="Input 4" xfId="151" xr:uid="{00000000-0005-0000-0000-0000FF030000}"/>
    <cellStyle name="Input 4 2" xfId="838" xr:uid="{00000000-0005-0000-0000-000000040000}"/>
    <cellStyle name="Input 5" xfId="839" xr:uid="{00000000-0005-0000-0000-000001040000}"/>
    <cellStyle name="Input 6" xfId="840" xr:uid="{00000000-0005-0000-0000-000002040000}"/>
    <cellStyle name="Input 7" xfId="841" xr:uid="{00000000-0005-0000-0000-000003040000}"/>
    <cellStyle name="Kontrolní buňka" xfId="428" xr:uid="{00000000-0005-0000-0000-000004040000}"/>
    <cellStyle name="Linked Cell" xfId="51" builtinId="24" customBuiltin="1"/>
    <cellStyle name="Linked Cell 2" xfId="97" xr:uid="{00000000-0005-0000-0000-000006040000}"/>
    <cellStyle name="Linked Cell 2 2" xfId="275" xr:uid="{00000000-0005-0000-0000-000007040000}"/>
    <cellStyle name="Linked Cell 2 3" xfId="842" xr:uid="{00000000-0005-0000-0000-000008040000}"/>
    <cellStyle name="Linked Cell 3" xfId="236" xr:uid="{00000000-0005-0000-0000-000009040000}"/>
    <cellStyle name="Linked Cell 3 2" xfId="560" xr:uid="{00000000-0005-0000-0000-00000A040000}"/>
    <cellStyle name="Linked Cell 3 3" xfId="843" xr:uid="{00000000-0005-0000-0000-00000B040000}"/>
    <cellStyle name="Linked Cell 4" xfId="154" xr:uid="{00000000-0005-0000-0000-00000C040000}"/>
    <cellStyle name="Linked Cell 4 2" xfId="844" xr:uid="{00000000-0005-0000-0000-00000D040000}"/>
    <cellStyle name="Linked Cell 5" xfId="845" xr:uid="{00000000-0005-0000-0000-00000E040000}"/>
    <cellStyle name="Linked Cell 6" xfId="846" xr:uid="{00000000-0005-0000-0000-00000F040000}"/>
    <cellStyle name="Linked Cell 7" xfId="847" xr:uid="{00000000-0005-0000-0000-000010040000}"/>
    <cellStyle name="Millares [0]_11.1.3. bis" xfId="960" xr:uid="{00000000-0005-0000-0000-000011040000}"/>
    <cellStyle name="Millares_11.1.3. bis" xfId="961" xr:uid="{00000000-0005-0000-0000-000012040000}"/>
    <cellStyle name="Milliers [0]_laroux" xfId="962" xr:uid="{00000000-0005-0000-0000-000013040000}"/>
    <cellStyle name="Milliers_laroux" xfId="963" xr:uid="{00000000-0005-0000-0000-000014040000}"/>
    <cellStyle name="Moneda [0]_11.1.3. bis" xfId="964" xr:uid="{00000000-0005-0000-0000-000015040000}"/>
    <cellStyle name="Moneda_11.1.3. bis" xfId="965" xr:uid="{00000000-0005-0000-0000-000016040000}"/>
    <cellStyle name="Nadpis 1" xfId="429" xr:uid="{00000000-0005-0000-0000-000017040000}"/>
    <cellStyle name="Nadpis 2" xfId="430" xr:uid="{00000000-0005-0000-0000-000018040000}"/>
    <cellStyle name="Nadpis 3" xfId="431" xr:uid="{00000000-0005-0000-0000-000019040000}"/>
    <cellStyle name="Nadpis 4" xfId="432" xr:uid="{00000000-0005-0000-0000-00001A040000}"/>
    <cellStyle name="Název" xfId="433" xr:uid="{00000000-0005-0000-0000-00001B040000}"/>
    <cellStyle name="Neutral" xfId="47" builtinId="28" customBuiltin="1"/>
    <cellStyle name="Neutral 2" xfId="93" xr:uid="{00000000-0005-0000-0000-00001D040000}"/>
    <cellStyle name="Neutral 2 2" xfId="271" xr:uid="{00000000-0005-0000-0000-00001E040000}"/>
    <cellStyle name="Neutral 2 3" xfId="848" xr:uid="{00000000-0005-0000-0000-00001F040000}"/>
    <cellStyle name="Neutral 3" xfId="232" xr:uid="{00000000-0005-0000-0000-000020040000}"/>
    <cellStyle name="Neutral 3 2" xfId="562" xr:uid="{00000000-0005-0000-0000-000021040000}"/>
    <cellStyle name="Neutral 3 3" xfId="849" xr:uid="{00000000-0005-0000-0000-000022040000}"/>
    <cellStyle name="Neutral 4" xfId="150" xr:uid="{00000000-0005-0000-0000-000023040000}"/>
    <cellStyle name="Neutral 4 2" xfId="850" xr:uid="{00000000-0005-0000-0000-000024040000}"/>
    <cellStyle name="Neutral 5" xfId="851" xr:uid="{00000000-0005-0000-0000-000025040000}"/>
    <cellStyle name="Neutral 6" xfId="852" xr:uid="{00000000-0005-0000-0000-000026040000}"/>
    <cellStyle name="Neutral 7" xfId="853" xr:uid="{00000000-0005-0000-0000-000027040000}"/>
    <cellStyle name="Neutral 8" xfId="3495" xr:uid="{00000000-0005-0000-0000-000028040000}"/>
    <cellStyle name="Neutrální" xfId="434" xr:uid="{00000000-0005-0000-0000-000029040000}"/>
    <cellStyle name="no dec" xfId="966" xr:uid="{00000000-0005-0000-0000-00002A040000}"/>
    <cellStyle name="Normal" xfId="0" builtinId="0"/>
    <cellStyle name="Normal - Style1" xfId="967" xr:uid="{00000000-0005-0000-0000-00002C040000}"/>
    <cellStyle name="Normal - Style2" xfId="968" xr:uid="{00000000-0005-0000-0000-00002D040000}"/>
    <cellStyle name="Normal - Style3" xfId="969" xr:uid="{00000000-0005-0000-0000-00002E040000}"/>
    <cellStyle name="Normal 10" xfId="14" xr:uid="{00000000-0005-0000-0000-00002F040000}"/>
    <cellStyle name="Normal 10 2" xfId="354" xr:uid="{00000000-0005-0000-0000-000030040000}"/>
    <cellStyle name="Normal 10 3" xfId="970" xr:uid="{00000000-0005-0000-0000-000031040000}"/>
    <cellStyle name="Normal 10 4" xfId="3138" xr:uid="{00000000-0005-0000-0000-000032040000}"/>
    <cellStyle name="Normal 100" xfId="1099" xr:uid="{00000000-0005-0000-0000-000033040000}"/>
    <cellStyle name="Normal 1000" xfId="2001" xr:uid="{00000000-0005-0000-0000-000034040000}"/>
    <cellStyle name="Normal 1001" xfId="2002" xr:uid="{00000000-0005-0000-0000-000035040000}"/>
    <cellStyle name="Normal 1002" xfId="2003" xr:uid="{00000000-0005-0000-0000-000036040000}"/>
    <cellStyle name="Normal 1003" xfId="2004" xr:uid="{00000000-0005-0000-0000-000037040000}"/>
    <cellStyle name="Normal 1004" xfId="2005" xr:uid="{00000000-0005-0000-0000-000038040000}"/>
    <cellStyle name="Normal 1005" xfId="2006" xr:uid="{00000000-0005-0000-0000-000039040000}"/>
    <cellStyle name="Normal 1006" xfId="2007" xr:uid="{00000000-0005-0000-0000-00003A040000}"/>
    <cellStyle name="Normal 1007" xfId="2008" xr:uid="{00000000-0005-0000-0000-00003B040000}"/>
    <cellStyle name="Normal 1008" xfId="2009" xr:uid="{00000000-0005-0000-0000-00003C040000}"/>
    <cellStyle name="Normal 1009" xfId="2010" xr:uid="{00000000-0005-0000-0000-00003D040000}"/>
    <cellStyle name="Normal 101" xfId="1100" xr:uid="{00000000-0005-0000-0000-00003E040000}"/>
    <cellStyle name="Normal 1010" xfId="2011" xr:uid="{00000000-0005-0000-0000-00003F040000}"/>
    <cellStyle name="Normal 1011" xfId="2012" xr:uid="{00000000-0005-0000-0000-000040040000}"/>
    <cellStyle name="Normal 1012" xfId="2013" xr:uid="{00000000-0005-0000-0000-000041040000}"/>
    <cellStyle name="Normal 1013" xfId="2014" xr:uid="{00000000-0005-0000-0000-000042040000}"/>
    <cellStyle name="Normal 1014" xfId="2015" xr:uid="{00000000-0005-0000-0000-000043040000}"/>
    <cellStyle name="Normal 1015" xfId="2016" xr:uid="{00000000-0005-0000-0000-000044040000}"/>
    <cellStyle name="Normal 1016" xfId="2017" xr:uid="{00000000-0005-0000-0000-000045040000}"/>
    <cellStyle name="Normal 1017" xfId="2018" xr:uid="{00000000-0005-0000-0000-000046040000}"/>
    <cellStyle name="Normal 1018" xfId="2019" xr:uid="{00000000-0005-0000-0000-000047040000}"/>
    <cellStyle name="Normal 1019" xfId="2020" xr:uid="{00000000-0005-0000-0000-000048040000}"/>
    <cellStyle name="Normal 102" xfId="1101" xr:uid="{00000000-0005-0000-0000-000049040000}"/>
    <cellStyle name="Normal 1020" xfId="563" xr:uid="{00000000-0005-0000-0000-00004A040000}"/>
    <cellStyle name="Normal 1020 2" xfId="2033" xr:uid="{00000000-0005-0000-0000-00004B040000}"/>
    <cellStyle name="Normal 1020 3" xfId="3297" xr:uid="{00000000-0005-0000-0000-00004C040000}"/>
    <cellStyle name="Normal 1020 3 2" xfId="3994" xr:uid="{00000000-0005-0000-0000-00004D040000}"/>
    <cellStyle name="Normal 1020 4" xfId="3786" xr:uid="{00000000-0005-0000-0000-00004E040000}"/>
    <cellStyle name="Normal 1021" xfId="854" xr:uid="{00000000-0005-0000-0000-00004F040000}"/>
    <cellStyle name="Normal 1021 2" xfId="2034" xr:uid="{00000000-0005-0000-0000-000050040000}"/>
    <cellStyle name="Normal 1021 3" xfId="3310" xr:uid="{00000000-0005-0000-0000-000051040000}"/>
    <cellStyle name="Normal 1021 3 2" xfId="4001" xr:uid="{00000000-0005-0000-0000-000052040000}"/>
    <cellStyle name="Normal 1021 4" xfId="3806" xr:uid="{00000000-0005-0000-0000-000053040000}"/>
    <cellStyle name="Normal 1022" xfId="2022" xr:uid="{00000000-0005-0000-0000-000054040000}"/>
    <cellStyle name="Normal 1022 2" xfId="2035" xr:uid="{00000000-0005-0000-0000-000055040000}"/>
    <cellStyle name="Normal 1022 3" xfId="3343" xr:uid="{00000000-0005-0000-0000-000056040000}"/>
    <cellStyle name="Normal 1022 3 2" xfId="4007" xr:uid="{00000000-0005-0000-0000-000057040000}"/>
    <cellStyle name="Normal 1022 4" xfId="3808" xr:uid="{00000000-0005-0000-0000-000058040000}"/>
    <cellStyle name="Normal 1023" xfId="2023" xr:uid="{00000000-0005-0000-0000-000059040000}"/>
    <cellStyle name="Normal 1023 2" xfId="2036" xr:uid="{00000000-0005-0000-0000-00005A040000}"/>
    <cellStyle name="Normal 1023 3" xfId="3344" xr:uid="{00000000-0005-0000-0000-00005B040000}"/>
    <cellStyle name="Normal 1023 3 2" xfId="4008" xr:uid="{00000000-0005-0000-0000-00005C040000}"/>
    <cellStyle name="Normal 1023 4" xfId="3809" xr:uid="{00000000-0005-0000-0000-00005D040000}"/>
    <cellStyle name="Normal 1024" xfId="2025" xr:uid="{00000000-0005-0000-0000-00005E040000}"/>
    <cellStyle name="Normal 1024 2" xfId="2044" xr:uid="{00000000-0005-0000-0000-00005F040000}"/>
    <cellStyle name="Normal 1024 3" xfId="3346" xr:uid="{00000000-0005-0000-0000-000060040000}"/>
    <cellStyle name="Normal 1024 3 2" xfId="4010" xr:uid="{00000000-0005-0000-0000-000061040000}"/>
    <cellStyle name="Normal 1024 4" xfId="3811" xr:uid="{00000000-0005-0000-0000-000062040000}"/>
    <cellStyle name="Normal 1025" xfId="2021" xr:uid="{00000000-0005-0000-0000-000063040000}"/>
    <cellStyle name="Normal 1025 2" xfId="2045" xr:uid="{00000000-0005-0000-0000-000064040000}"/>
    <cellStyle name="Normal 1025 3" xfId="3342" xr:uid="{00000000-0005-0000-0000-000065040000}"/>
    <cellStyle name="Normal 1025 3 2" xfId="4006" xr:uid="{00000000-0005-0000-0000-000066040000}"/>
    <cellStyle name="Normal 1025 4" xfId="3807" xr:uid="{00000000-0005-0000-0000-000067040000}"/>
    <cellStyle name="Normal 1026" xfId="2024" xr:uid="{00000000-0005-0000-0000-000068040000}"/>
    <cellStyle name="Normal 1026 2" xfId="2046" xr:uid="{00000000-0005-0000-0000-000069040000}"/>
    <cellStyle name="Normal 1026 3" xfId="3345" xr:uid="{00000000-0005-0000-0000-00006A040000}"/>
    <cellStyle name="Normal 1026 3 2" xfId="4009" xr:uid="{00000000-0005-0000-0000-00006B040000}"/>
    <cellStyle name="Normal 1026 4" xfId="3810" xr:uid="{00000000-0005-0000-0000-00006C040000}"/>
    <cellStyle name="Normal 1027" xfId="2026" xr:uid="{00000000-0005-0000-0000-00006D040000}"/>
    <cellStyle name="Normal 1027 2" xfId="2047" xr:uid="{00000000-0005-0000-0000-00006E040000}"/>
    <cellStyle name="Normal 1027 3" xfId="3347" xr:uid="{00000000-0005-0000-0000-00006F040000}"/>
    <cellStyle name="Normal 1027 3 2" xfId="4011" xr:uid="{00000000-0005-0000-0000-000070040000}"/>
    <cellStyle name="Normal 1027 4" xfId="3812" xr:uid="{00000000-0005-0000-0000-000071040000}"/>
    <cellStyle name="Normal 1028" xfId="2027" xr:uid="{00000000-0005-0000-0000-000072040000}"/>
    <cellStyle name="Normal 1028 2" xfId="2048" xr:uid="{00000000-0005-0000-0000-000073040000}"/>
    <cellStyle name="Normal 1028 3" xfId="3348" xr:uid="{00000000-0005-0000-0000-000074040000}"/>
    <cellStyle name="Normal 1028 3 2" xfId="4012" xr:uid="{00000000-0005-0000-0000-000075040000}"/>
    <cellStyle name="Normal 1028 4" xfId="3813" xr:uid="{00000000-0005-0000-0000-000076040000}"/>
    <cellStyle name="Normal 1029" xfId="2028" xr:uid="{00000000-0005-0000-0000-000077040000}"/>
    <cellStyle name="Normal 1029 2" xfId="2056" xr:uid="{00000000-0005-0000-0000-000078040000}"/>
    <cellStyle name="Normal 1029 3" xfId="3349" xr:uid="{00000000-0005-0000-0000-000079040000}"/>
    <cellStyle name="Normal 1029 3 2" xfId="4013" xr:uid="{00000000-0005-0000-0000-00007A040000}"/>
    <cellStyle name="Normal 1029 4" xfId="3814" xr:uid="{00000000-0005-0000-0000-00007B040000}"/>
    <cellStyle name="Normal 103" xfId="1102" xr:uid="{00000000-0005-0000-0000-00007C040000}"/>
    <cellStyle name="Normal 1030" xfId="2029" xr:uid="{00000000-0005-0000-0000-00007D040000}"/>
    <cellStyle name="Normal 1030 2" xfId="2057" xr:uid="{00000000-0005-0000-0000-00007E040000}"/>
    <cellStyle name="Normal 1030 3" xfId="3350" xr:uid="{00000000-0005-0000-0000-00007F040000}"/>
    <cellStyle name="Normal 1030 3 2" xfId="4014" xr:uid="{00000000-0005-0000-0000-000080040000}"/>
    <cellStyle name="Normal 1030 4" xfId="3815" xr:uid="{00000000-0005-0000-0000-000081040000}"/>
    <cellStyle name="Normal 1031" xfId="2030" xr:uid="{00000000-0005-0000-0000-000082040000}"/>
    <cellStyle name="Normal 1031 2" xfId="2058" xr:uid="{00000000-0005-0000-0000-000083040000}"/>
    <cellStyle name="Normal 1031 3" xfId="3351" xr:uid="{00000000-0005-0000-0000-000084040000}"/>
    <cellStyle name="Normal 1031 3 2" xfId="4015" xr:uid="{00000000-0005-0000-0000-000085040000}"/>
    <cellStyle name="Normal 1031 4" xfId="3816" xr:uid="{00000000-0005-0000-0000-000086040000}"/>
    <cellStyle name="Normal 1032" xfId="2031" xr:uid="{00000000-0005-0000-0000-000087040000}"/>
    <cellStyle name="Normal 1032 2" xfId="2059" xr:uid="{00000000-0005-0000-0000-000088040000}"/>
    <cellStyle name="Normal 1032 3" xfId="3352" xr:uid="{00000000-0005-0000-0000-000089040000}"/>
    <cellStyle name="Normal 1032 3 2" xfId="4016" xr:uid="{00000000-0005-0000-0000-00008A040000}"/>
    <cellStyle name="Normal 1032 4" xfId="3817" xr:uid="{00000000-0005-0000-0000-00008B040000}"/>
    <cellStyle name="Normal 1033" xfId="2032" xr:uid="{00000000-0005-0000-0000-00008C040000}"/>
    <cellStyle name="Normal 1033 2" xfId="2060" xr:uid="{00000000-0005-0000-0000-00008D040000}"/>
    <cellStyle name="Normal 1033 3" xfId="3353" xr:uid="{00000000-0005-0000-0000-00008E040000}"/>
    <cellStyle name="Normal 1033 3 2" xfId="4017" xr:uid="{00000000-0005-0000-0000-00008F040000}"/>
    <cellStyle name="Normal 1033 4" xfId="3818" xr:uid="{00000000-0005-0000-0000-000090040000}"/>
    <cellStyle name="Normal 1034" xfId="2037" xr:uid="{00000000-0005-0000-0000-000091040000}"/>
    <cellStyle name="Normal 1034 2" xfId="2077" xr:uid="{00000000-0005-0000-0000-000092040000}"/>
    <cellStyle name="Normal 1034 3" xfId="3354" xr:uid="{00000000-0005-0000-0000-000093040000}"/>
    <cellStyle name="Normal 1034 3 2" xfId="4018" xr:uid="{00000000-0005-0000-0000-000094040000}"/>
    <cellStyle name="Normal 1034 4" xfId="3819" xr:uid="{00000000-0005-0000-0000-000095040000}"/>
    <cellStyle name="Normal 1035" xfId="2038" xr:uid="{00000000-0005-0000-0000-000096040000}"/>
    <cellStyle name="Normal 1035 2" xfId="2078" xr:uid="{00000000-0005-0000-0000-000097040000}"/>
    <cellStyle name="Normal 1035 3" xfId="3355" xr:uid="{00000000-0005-0000-0000-000098040000}"/>
    <cellStyle name="Normal 1035 3 2" xfId="4019" xr:uid="{00000000-0005-0000-0000-000099040000}"/>
    <cellStyle name="Normal 1035 4" xfId="3820" xr:uid="{00000000-0005-0000-0000-00009A040000}"/>
    <cellStyle name="Normal 1036" xfId="504" xr:uid="{00000000-0005-0000-0000-00009B040000}"/>
    <cellStyle name="Normal 1036 2" xfId="2079" xr:uid="{00000000-0005-0000-0000-00009C040000}"/>
    <cellStyle name="Normal 1036 3" xfId="2040" xr:uid="{00000000-0005-0000-0000-00009D040000}"/>
    <cellStyle name="Normal 1036 3 2" xfId="3357" xr:uid="{00000000-0005-0000-0000-00009E040000}"/>
    <cellStyle name="Normal 1036 3 2 2" xfId="4021" xr:uid="{00000000-0005-0000-0000-00009F040000}"/>
    <cellStyle name="Normal 1036 3 3" xfId="3822" xr:uid="{00000000-0005-0000-0000-0000A0040000}"/>
    <cellStyle name="Normal 1036 4" xfId="3264" xr:uid="{00000000-0005-0000-0000-0000A1040000}"/>
    <cellStyle name="Normal 1036 4 2" xfId="3961" xr:uid="{00000000-0005-0000-0000-0000A2040000}"/>
    <cellStyle name="Normal 1036 5" xfId="3755" xr:uid="{00000000-0005-0000-0000-0000A3040000}"/>
    <cellStyle name="Normal 1037" xfId="2041" xr:uid="{00000000-0005-0000-0000-0000A4040000}"/>
    <cellStyle name="Normal 1037 2" xfId="2080" xr:uid="{00000000-0005-0000-0000-0000A5040000}"/>
    <cellStyle name="Normal 1037 3" xfId="3358" xr:uid="{00000000-0005-0000-0000-0000A6040000}"/>
    <cellStyle name="Normal 1037 3 2" xfId="4022" xr:uid="{00000000-0005-0000-0000-0000A7040000}"/>
    <cellStyle name="Normal 1037 4" xfId="3823" xr:uid="{00000000-0005-0000-0000-0000A8040000}"/>
    <cellStyle name="Normal 1038" xfId="2043" xr:uid="{00000000-0005-0000-0000-0000A9040000}"/>
    <cellStyle name="Normal 1038 2" xfId="2081" xr:uid="{00000000-0005-0000-0000-0000AA040000}"/>
    <cellStyle name="Normal 1038 3" xfId="3360" xr:uid="{00000000-0005-0000-0000-0000AB040000}"/>
    <cellStyle name="Normal 1038 3 2" xfId="4024" xr:uid="{00000000-0005-0000-0000-0000AC040000}"/>
    <cellStyle name="Normal 1038 4" xfId="3825" xr:uid="{00000000-0005-0000-0000-0000AD040000}"/>
    <cellStyle name="Normal 1039" xfId="2049" xr:uid="{00000000-0005-0000-0000-0000AE040000}"/>
    <cellStyle name="Normal 1039 2" xfId="2091" xr:uid="{00000000-0005-0000-0000-0000AF040000}"/>
    <cellStyle name="Normal 1039 3" xfId="3361" xr:uid="{00000000-0005-0000-0000-0000B0040000}"/>
    <cellStyle name="Normal 1039 3 2" xfId="4025" xr:uid="{00000000-0005-0000-0000-0000B1040000}"/>
    <cellStyle name="Normal 1039 4" xfId="3826" xr:uid="{00000000-0005-0000-0000-0000B2040000}"/>
    <cellStyle name="Normal 104" xfId="1103" xr:uid="{00000000-0005-0000-0000-0000B3040000}"/>
    <cellStyle name="Normal 1040" xfId="2042" xr:uid="{00000000-0005-0000-0000-0000B4040000}"/>
    <cellStyle name="Normal 1040 2" xfId="2092" xr:uid="{00000000-0005-0000-0000-0000B5040000}"/>
    <cellStyle name="Normal 1040 3" xfId="3359" xr:uid="{00000000-0005-0000-0000-0000B6040000}"/>
    <cellStyle name="Normal 1040 3 2" xfId="4023" xr:uid="{00000000-0005-0000-0000-0000B7040000}"/>
    <cellStyle name="Normal 1040 4" xfId="3824" xr:uid="{00000000-0005-0000-0000-0000B8040000}"/>
    <cellStyle name="Normal 1041" xfId="2039" xr:uid="{00000000-0005-0000-0000-0000B9040000}"/>
    <cellStyle name="Normal 1041 2" xfId="2093" xr:uid="{00000000-0005-0000-0000-0000BA040000}"/>
    <cellStyle name="Normal 1041 3" xfId="3356" xr:uid="{00000000-0005-0000-0000-0000BB040000}"/>
    <cellStyle name="Normal 1041 3 2" xfId="4020" xr:uid="{00000000-0005-0000-0000-0000BC040000}"/>
    <cellStyle name="Normal 1041 4" xfId="3821" xr:uid="{00000000-0005-0000-0000-0000BD040000}"/>
    <cellStyle name="Normal 1042" xfId="2050" xr:uid="{00000000-0005-0000-0000-0000BE040000}"/>
    <cellStyle name="Normal 1042 2" xfId="2094" xr:uid="{00000000-0005-0000-0000-0000BF040000}"/>
    <cellStyle name="Normal 1042 3" xfId="3362" xr:uid="{00000000-0005-0000-0000-0000C0040000}"/>
    <cellStyle name="Normal 1042 3 2" xfId="4026" xr:uid="{00000000-0005-0000-0000-0000C1040000}"/>
    <cellStyle name="Normal 1042 4" xfId="3827" xr:uid="{00000000-0005-0000-0000-0000C2040000}"/>
    <cellStyle name="Normal 1043" xfId="2051" xr:uid="{00000000-0005-0000-0000-0000C3040000}"/>
    <cellStyle name="Normal 1043 2" xfId="2095" xr:uid="{00000000-0005-0000-0000-0000C4040000}"/>
    <cellStyle name="Normal 1043 3" xfId="3363" xr:uid="{00000000-0005-0000-0000-0000C5040000}"/>
    <cellStyle name="Normal 1043 3 2" xfId="4027" xr:uid="{00000000-0005-0000-0000-0000C6040000}"/>
    <cellStyle name="Normal 1043 4" xfId="3828" xr:uid="{00000000-0005-0000-0000-0000C7040000}"/>
    <cellStyle name="Normal 1044" xfId="2052" xr:uid="{00000000-0005-0000-0000-0000C8040000}"/>
    <cellStyle name="Normal 1044 2" xfId="2096" xr:uid="{00000000-0005-0000-0000-0000C9040000}"/>
    <cellStyle name="Normal 1044 3" xfId="3364" xr:uid="{00000000-0005-0000-0000-0000CA040000}"/>
    <cellStyle name="Normal 1044 3 2" xfId="4028" xr:uid="{00000000-0005-0000-0000-0000CB040000}"/>
    <cellStyle name="Normal 1044 4" xfId="3829" xr:uid="{00000000-0005-0000-0000-0000CC040000}"/>
    <cellStyle name="Normal 1045" xfId="508" xr:uid="{00000000-0005-0000-0000-0000CD040000}"/>
    <cellStyle name="Normal 1045 2" xfId="2111" xr:uid="{00000000-0005-0000-0000-0000CE040000}"/>
    <cellStyle name="Normal 1045 3" xfId="2053" xr:uid="{00000000-0005-0000-0000-0000CF040000}"/>
    <cellStyle name="Normal 1045 3 2" xfId="3365" xr:uid="{00000000-0005-0000-0000-0000D0040000}"/>
    <cellStyle name="Normal 1045 3 2 2" xfId="4029" xr:uid="{00000000-0005-0000-0000-0000D1040000}"/>
    <cellStyle name="Normal 1045 3 3" xfId="3830" xr:uid="{00000000-0005-0000-0000-0000D2040000}"/>
    <cellStyle name="Normal 1045 4" xfId="3269" xr:uid="{00000000-0005-0000-0000-0000D3040000}"/>
    <cellStyle name="Normal 1045 4 2" xfId="3966" xr:uid="{00000000-0005-0000-0000-0000D4040000}"/>
    <cellStyle name="Normal 1045 5" xfId="3757" xr:uid="{00000000-0005-0000-0000-0000D5040000}"/>
    <cellStyle name="Normal 1046" xfId="510" xr:uid="{00000000-0005-0000-0000-0000D6040000}"/>
    <cellStyle name="Normal 1046 2" xfId="2112" xr:uid="{00000000-0005-0000-0000-0000D7040000}"/>
    <cellStyle name="Normal 1046 3" xfId="2054" xr:uid="{00000000-0005-0000-0000-0000D8040000}"/>
    <cellStyle name="Normal 1046 3 2" xfId="3366" xr:uid="{00000000-0005-0000-0000-0000D9040000}"/>
    <cellStyle name="Normal 1046 3 2 2" xfId="4030" xr:uid="{00000000-0005-0000-0000-0000DA040000}"/>
    <cellStyle name="Normal 1046 3 3" xfId="3831" xr:uid="{00000000-0005-0000-0000-0000DB040000}"/>
    <cellStyle name="Normal 1046 4" xfId="3270" xr:uid="{00000000-0005-0000-0000-0000DC040000}"/>
    <cellStyle name="Normal 1046 4 2" xfId="3967" xr:uid="{00000000-0005-0000-0000-0000DD040000}"/>
    <cellStyle name="Normal 1046 5" xfId="3758" xr:uid="{00000000-0005-0000-0000-0000DE040000}"/>
    <cellStyle name="Normal 1047" xfId="512" xr:uid="{00000000-0005-0000-0000-0000DF040000}"/>
    <cellStyle name="Normal 1047 2" xfId="2113" xr:uid="{00000000-0005-0000-0000-0000E0040000}"/>
    <cellStyle name="Normal 1047 3" xfId="2055" xr:uid="{00000000-0005-0000-0000-0000E1040000}"/>
    <cellStyle name="Normal 1047 3 2" xfId="3367" xr:uid="{00000000-0005-0000-0000-0000E2040000}"/>
    <cellStyle name="Normal 1047 3 2 2" xfId="4031" xr:uid="{00000000-0005-0000-0000-0000E3040000}"/>
    <cellStyle name="Normal 1047 3 3" xfId="3832" xr:uid="{00000000-0005-0000-0000-0000E4040000}"/>
    <cellStyle name="Normal 1047 4" xfId="3271" xr:uid="{00000000-0005-0000-0000-0000E5040000}"/>
    <cellStyle name="Normal 1047 4 2" xfId="3968" xr:uid="{00000000-0005-0000-0000-0000E6040000}"/>
    <cellStyle name="Normal 1047 5" xfId="3759" xr:uid="{00000000-0005-0000-0000-0000E7040000}"/>
    <cellStyle name="Normal 1048" xfId="2061" xr:uid="{00000000-0005-0000-0000-0000E8040000}"/>
    <cellStyle name="Normal 1048 2" xfId="2114" xr:uid="{00000000-0005-0000-0000-0000E9040000}"/>
    <cellStyle name="Normal 1048 3" xfId="3369" xr:uid="{00000000-0005-0000-0000-0000EA040000}"/>
    <cellStyle name="Normal 1048 3 2" xfId="4032" xr:uid="{00000000-0005-0000-0000-0000EB040000}"/>
    <cellStyle name="Normal 1048 4" xfId="3833" xr:uid="{00000000-0005-0000-0000-0000EC040000}"/>
    <cellStyle name="Normal 1049" xfId="2062" xr:uid="{00000000-0005-0000-0000-0000ED040000}"/>
    <cellStyle name="Normal 1049 2" xfId="2115" xr:uid="{00000000-0005-0000-0000-0000EE040000}"/>
    <cellStyle name="Normal 1049 3" xfId="3370" xr:uid="{00000000-0005-0000-0000-0000EF040000}"/>
    <cellStyle name="Normal 1049 3 2" xfId="4033" xr:uid="{00000000-0005-0000-0000-0000F0040000}"/>
    <cellStyle name="Normal 1049 4" xfId="3834" xr:uid="{00000000-0005-0000-0000-0000F1040000}"/>
    <cellStyle name="Normal 105" xfId="1104" xr:uid="{00000000-0005-0000-0000-0000F2040000}"/>
    <cellStyle name="Normal 1050" xfId="2064" xr:uid="{00000000-0005-0000-0000-0000F3040000}"/>
    <cellStyle name="Normal 1050 2" xfId="2119" xr:uid="{00000000-0005-0000-0000-0000F4040000}"/>
    <cellStyle name="Normal 1050 3" xfId="3372" xr:uid="{00000000-0005-0000-0000-0000F5040000}"/>
    <cellStyle name="Normal 1050 3 2" xfId="4035" xr:uid="{00000000-0005-0000-0000-0000F6040000}"/>
    <cellStyle name="Normal 1050 4" xfId="3836" xr:uid="{00000000-0005-0000-0000-0000F7040000}"/>
    <cellStyle name="Normal 1051" xfId="2063" xr:uid="{00000000-0005-0000-0000-0000F8040000}"/>
    <cellStyle name="Normal 1051 2" xfId="2120" xr:uid="{00000000-0005-0000-0000-0000F9040000}"/>
    <cellStyle name="Normal 1051 3" xfId="3371" xr:uid="{00000000-0005-0000-0000-0000FA040000}"/>
    <cellStyle name="Normal 1051 3 2" xfId="4034" xr:uid="{00000000-0005-0000-0000-0000FB040000}"/>
    <cellStyle name="Normal 1051 4" xfId="3835" xr:uid="{00000000-0005-0000-0000-0000FC040000}"/>
    <cellStyle name="Normal 1052" xfId="2065" xr:uid="{00000000-0005-0000-0000-0000FD040000}"/>
    <cellStyle name="Normal 1052 2" xfId="2121" xr:uid="{00000000-0005-0000-0000-0000FE040000}"/>
    <cellStyle name="Normal 1052 3" xfId="3373" xr:uid="{00000000-0005-0000-0000-0000FF040000}"/>
    <cellStyle name="Normal 1052 3 2" xfId="4036" xr:uid="{00000000-0005-0000-0000-000000050000}"/>
    <cellStyle name="Normal 1052 4" xfId="3837" xr:uid="{00000000-0005-0000-0000-000001050000}"/>
    <cellStyle name="Normal 1053" xfId="2066" xr:uid="{00000000-0005-0000-0000-000002050000}"/>
    <cellStyle name="Normal 1053 2" xfId="2122" xr:uid="{00000000-0005-0000-0000-000003050000}"/>
    <cellStyle name="Normal 1053 3" xfId="3374" xr:uid="{00000000-0005-0000-0000-000004050000}"/>
    <cellStyle name="Normal 1053 3 2" xfId="4037" xr:uid="{00000000-0005-0000-0000-000005050000}"/>
    <cellStyle name="Normal 1053 4" xfId="3838" xr:uid="{00000000-0005-0000-0000-000006050000}"/>
    <cellStyle name="Normal 1054" xfId="2068" xr:uid="{00000000-0005-0000-0000-000007050000}"/>
    <cellStyle name="Normal 1054 2" xfId="2123" xr:uid="{00000000-0005-0000-0000-000008050000}"/>
    <cellStyle name="Normal 1054 3" xfId="3376" xr:uid="{00000000-0005-0000-0000-000009050000}"/>
    <cellStyle name="Normal 1054 3 2" xfId="4039" xr:uid="{00000000-0005-0000-0000-00000A050000}"/>
    <cellStyle name="Normal 1054 4" xfId="3840" xr:uid="{00000000-0005-0000-0000-00000B050000}"/>
    <cellStyle name="Normal 1055" xfId="2067" xr:uid="{00000000-0005-0000-0000-00000C050000}"/>
    <cellStyle name="Normal 1055 2" xfId="2124" xr:uid="{00000000-0005-0000-0000-00000D050000}"/>
    <cellStyle name="Normal 1055 3" xfId="3375" xr:uid="{00000000-0005-0000-0000-00000E050000}"/>
    <cellStyle name="Normal 1055 3 2" xfId="4038" xr:uid="{00000000-0005-0000-0000-00000F050000}"/>
    <cellStyle name="Normal 1055 4" xfId="3839" xr:uid="{00000000-0005-0000-0000-000010050000}"/>
    <cellStyle name="Normal 1056" xfId="514" xr:uid="{00000000-0005-0000-0000-000011050000}"/>
    <cellStyle name="Normal 1056 2" xfId="2125" xr:uid="{00000000-0005-0000-0000-000012050000}"/>
    <cellStyle name="Normal 1056 3" xfId="2069" xr:uid="{00000000-0005-0000-0000-000013050000}"/>
    <cellStyle name="Normal 1056 3 2" xfId="3377" xr:uid="{00000000-0005-0000-0000-000014050000}"/>
    <cellStyle name="Normal 1056 3 2 2" xfId="4040" xr:uid="{00000000-0005-0000-0000-000015050000}"/>
    <cellStyle name="Normal 1056 3 3" xfId="3841" xr:uid="{00000000-0005-0000-0000-000016050000}"/>
    <cellStyle name="Normal 1056 4" xfId="3272" xr:uid="{00000000-0005-0000-0000-000017050000}"/>
    <cellStyle name="Normal 1056 4 2" xfId="3969" xr:uid="{00000000-0005-0000-0000-000018050000}"/>
    <cellStyle name="Normal 1056 5" xfId="3760" xr:uid="{00000000-0005-0000-0000-000019050000}"/>
    <cellStyle name="Normal 1057" xfId="516" xr:uid="{00000000-0005-0000-0000-00001A050000}"/>
    <cellStyle name="Normal 1057 2" xfId="2126" xr:uid="{00000000-0005-0000-0000-00001B050000}"/>
    <cellStyle name="Normal 1057 3" xfId="2070" xr:uid="{00000000-0005-0000-0000-00001C050000}"/>
    <cellStyle name="Normal 1057 3 2" xfId="3378" xr:uid="{00000000-0005-0000-0000-00001D050000}"/>
    <cellStyle name="Normal 1057 3 2 2" xfId="4041" xr:uid="{00000000-0005-0000-0000-00001E050000}"/>
    <cellStyle name="Normal 1057 3 3" xfId="3842" xr:uid="{00000000-0005-0000-0000-00001F050000}"/>
    <cellStyle name="Normal 1057 4" xfId="3273" xr:uid="{00000000-0005-0000-0000-000020050000}"/>
    <cellStyle name="Normal 1057 4 2" xfId="3970" xr:uid="{00000000-0005-0000-0000-000021050000}"/>
    <cellStyle name="Normal 1057 5" xfId="3761" xr:uid="{00000000-0005-0000-0000-000022050000}"/>
    <cellStyle name="Normal 1058" xfId="2072" xr:uid="{00000000-0005-0000-0000-000023050000}"/>
    <cellStyle name="Normal 1058 2" xfId="2127" xr:uid="{00000000-0005-0000-0000-000024050000}"/>
    <cellStyle name="Normal 1058 3" xfId="3380" xr:uid="{00000000-0005-0000-0000-000025050000}"/>
    <cellStyle name="Normal 1058 3 2" xfId="4043" xr:uid="{00000000-0005-0000-0000-000026050000}"/>
    <cellStyle name="Normal 1058 4" xfId="3844" xr:uid="{00000000-0005-0000-0000-000027050000}"/>
    <cellStyle name="Normal 1059" xfId="518" xr:uid="{00000000-0005-0000-0000-000028050000}"/>
    <cellStyle name="Normal 1059 2" xfId="2128" xr:uid="{00000000-0005-0000-0000-000029050000}"/>
    <cellStyle name="Normal 1059 3" xfId="2071" xr:uid="{00000000-0005-0000-0000-00002A050000}"/>
    <cellStyle name="Normal 1059 3 2" xfId="3379" xr:uid="{00000000-0005-0000-0000-00002B050000}"/>
    <cellStyle name="Normal 1059 3 2 2" xfId="4042" xr:uid="{00000000-0005-0000-0000-00002C050000}"/>
    <cellStyle name="Normal 1059 3 3" xfId="3843" xr:uid="{00000000-0005-0000-0000-00002D050000}"/>
    <cellStyle name="Normal 1059 4" xfId="3281" xr:uid="{00000000-0005-0000-0000-00002E050000}"/>
    <cellStyle name="Normal 1059 4 2" xfId="3978" xr:uid="{00000000-0005-0000-0000-00002F050000}"/>
    <cellStyle name="Normal 1059 5" xfId="3762" xr:uid="{00000000-0005-0000-0000-000030050000}"/>
    <cellStyle name="Normal 106" xfId="1105" xr:uid="{00000000-0005-0000-0000-000031050000}"/>
    <cellStyle name="Normal 1060" xfId="2073" xr:uid="{00000000-0005-0000-0000-000032050000}"/>
    <cellStyle name="Normal 1060 2" xfId="2129" xr:uid="{00000000-0005-0000-0000-000033050000}"/>
    <cellStyle name="Normal 1060 3" xfId="3381" xr:uid="{00000000-0005-0000-0000-000034050000}"/>
    <cellStyle name="Normal 1060 3 2" xfId="4044" xr:uid="{00000000-0005-0000-0000-000035050000}"/>
    <cellStyle name="Normal 1060 4" xfId="3845" xr:uid="{00000000-0005-0000-0000-000036050000}"/>
    <cellStyle name="Normal 1061" xfId="2074" xr:uid="{00000000-0005-0000-0000-000037050000}"/>
    <cellStyle name="Normal 1061 2" xfId="2130" xr:uid="{00000000-0005-0000-0000-000038050000}"/>
    <cellStyle name="Normal 1061 3" xfId="3382" xr:uid="{00000000-0005-0000-0000-000039050000}"/>
    <cellStyle name="Normal 1061 3 2" xfId="4045" xr:uid="{00000000-0005-0000-0000-00003A050000}"/>
    <cellStyle name="Normal 1061 4" xfId="3846" xr:uid="{00000000-0005-0000-0000-00003B050000}"/>
    <cellStyle name="Normal 1062" xfId="2076" xr:uid="{00000000-0005-0000-0000-00003C050000}"/>
    <cellStyle name="Normal 1062 2" xfId="2131" xr:uid="{00000000-0005-0000-0000-00003D050000}"/>
    <cellStyle name="Normal 1062 3" xfId="3384" xr:uid="{00000000-0005-0000-0000-00003E050000}"/>
    <cellStyle name="Normal 1062 3 2" xfId="4047" xr:uid="{00000000-0005-0000-0000-00003F050000}"/>
    <cellStyle name="Normal 1062 4" xfId="3848" xr:uid="{00000000-0005-0000-0000-000040050000}"/>
    <cellStyle name="Normal 1063" xfId="2075" xr:uid="{00000000-0005-0000-0000-000041050000}"/>
    <cellStyle name="Normal 1063 2" xfId="2132" xr:uid="{00000000-0005-0000-0000-000042050000}"/>
    <cellStyle name="Normal 1063 3" xfId="3383" xr:uid="{00000000-0005-0000-0000-000043050000}"/>
    <cellStyle name="Normal 1063 3 2" xfId="4046" xr:uid="{00000000-0005-0000-0000-000044050000}"/>
    <cellStyle name="Normal 1063 4" xfId="3847" xr:uid="{00000000-0005-0000-0000-000045050000}"/>
    <cellStyle name="Normal 1064" xfId="2082" xr:uid="{00000000-0005-0000-0000-000046050000}"/>
    <cellStyle name="Normal 1064 2" xfId="2133" xr:uid="{00000000-0005-0000-0000-000047050000}"/>
    <cellStyle name="Normal 1064 3" xfId="3385" xr:uid="{00000000-0005-0000-0000-000048050000}"/>
    <cellStyle name="Normal 1064 3 2" xfId="4048" xr:uid="{00000000-0005-0000-0000-000049050000}"/>
    <cellStyle name="Normal 1064 4" xfId="3849" xr:uid="{00000000-0005-0000-0000-00004A050000}"/>
    <cellStyle name="Normal 1065" xfId="2083" xr:uid="{00000000-0005-0000-0000-00004B050000}"/>
    <cellStyle name="Normal 1065 2" xfId="2134" xr:uid="{00000000-0005-0000-0000-00004C050000}"/>
    <cellStyle name="Normal 1065 3" xfId="3386" xr:uid="{00000000-0005-0000-0000-00004D050000}"/>
    <cellStyle name="Normal 1065 3 2" xfId="4049" xr:uid="{00000000-0005-0000-0000-00004E050000}"/>
    <cellStyle name="Normal 1065 4" xfId="3850" xr:uid="{00000000-0005-0000-0000-00004F050000}"/>
    <cellStyle name="Normal 1066" xfId="2084" xr:uid="{00000000-0005-0000-0000-000050050000}"/>
    <cellStyle name="Normal 1066 2" xfId="2135" xr:uid="{00000000-0005-0000-0000-000051050000}"/>
    <cellStyle name="Normal 1066 3" xfId="3387" xr:uid="{00000000-0005-0000-0000-000052050000}"/>
    <cellStyle name="Normal 1066 3 2" xfId="4050" xr:uid="{00000000-0005-0000-0000-000053050000}"/>
    <cellStyle name="Normal 1066 4" xfId="3851" xr:uid="{00000000-0005-0000-0000-000054050000}"/>
    <cellStyle name="Normal 1067" xfId="2085" xr:uid="{00000000-0005-0000-0000-000055050000}"/>
    <cellStyle name="Normal 1067 2" xfId="2136" xr:uid="{00000000-0005-0000-0000-000056050000}"/>
    <cellStyle name="Normal 1067 3" xfId="3388" xr:uid="{00000000-0005-0000-0000-000057050000}"/>
    <cellStyle name="Normal 1067 3 2" xfId="4051" xr:uid="{00000000-0005-0000-0000-000058050000}"/>
    <cellStyle name="Normal 1067 4" xfId="3852" xr:uid="{00000000-0005-0000-0000-000059050000}"/>
    <cellStyle name="Normal 1068" xfId="2086" xr:uid="{00000000-0005-0000-0000-00005A050000}"/>
    <cellStyle name="Normal 1068 2" xfId="2137" xr:uid="{00000000-0005-0000-0000-00005B050000}"/>
    <cellStyle name="Normal 1068 3" xfId="3389" xr:uid="{00000000-0005-0000-0000-00005C050000}"/>
    <cellStyle name="Normal 1068 3 2" xfId="4052" xr:uid="{00000000-0005-0000-0000-00005D050000}"/>
    <cellStyle name="Normal 1068 4" xfId="3853" xr:uid="{00000000-0005-0000-0000-00005E050000}"/>
    <cellStyle name="Normal 1069" xfId="613" xr:uid="{00000000-0005-0000-0000-00005F050000}"/>
    <cellStyle name="Normal 1069 2" xfId="2150" xr:uid="{00000000-0005-0000-0000-000060050000}"/>
    <cellStyle name="Normal 1069 3" xfId="2087" xr:uid="{00000000-0005-0000-0000-000061050000}"/>
    <cellStyle name="Normal 1069 3 2" xfId="3390" xr:uid="{00000000-0005-0000-0000-000062050000}"/>
    <cellStyle name="Normal 1069 3 2 2" xfId="4053" xr:uid="{00000000-0005-0000-0000-000063050000}"/>
    <cellStyle name="Normal 1069 3 3" xfId="3854" xr:uid="{00000000-0005-0000-0000-000064050000}"/>
    <cellStyle name="Normal 1069 4" xfId="3275" xr:uid="{00000000-0005-0000-0000-000065050000}"/>
    <cellStyle name="Normal 1069 4 2" xfId="3972" xr:uid="{00000000-0005-0000-0000-000066050000}"/>
    <cellStyle name="Normal 1069 5" xfId="3791" xr:uid="{00000000-0005-0000-0000-000067050000}"/>
    <cellStyle name="Normal 107" xfId="1106" xr:uid="{00000000-0005-0000-0000-000068050000}"/>
    <cellStyle name="Normal 1070" xfId="2088" xr:uid="{00000000-0005-0000-0000-000069050000}"/>
    <cellStyle name="Normal 1070 2" xfId="2151" xr:uid="{00000000-0005-0000-0000-00006A050000}"/>
    <cellStyle name="Normal 1070 3" xfId="3391" xr:uid="{00000000-0005-0000-0000-00006B050000}"/>
    <cellStyle name="Normal 1070 3 2" xfId="4054" xr:uid="{00000000-0005-0000-0000-00006C050000}"/>
    <cellStyle name="Normal 1070 4" xfId="3855" xr:uid="{00000000-0005-0000-0000-00006D050000}"/>
    <cellStyle name="Normal 1071" xfId="524" xr:uid="{00000000-0005-0000-0000-00006E050000}"/>
    <cellStyle name="Normal 1071 2" xfId="2152" xr:uid="{00000000-0005-0000-0000-00006F050000}"/>
    <cellStyle name="Normal 1071 3" xfId="2089" xr:uid="{00000000-0005-0000-0000-000070050000}"/>
    <cellStyle name="Normal 1071 3 2" xfId="3392" xr:uid="{00000000-0005-0000-0000-000071050000}"/>
    <cellStyle name="Normal 1071 3 2 2" xfId="4055" xr:uid="{00000000-0005-0000-0000-000072050000}"/>
    <cellStyle name="Normal 1071 3 3" xfId="3856" xr:uid="{00000000-0005-0000-0000-000073050000}"/>
    <cellStyle name="Normal 1071 4" xfId="3274" xr:uid="{00000000-0005-0000-0000-000074050000}"/>
    <cellStyle name="Normal 1071 4 2" xfId="3971" xr:uid="{00000000-0005-0000-0000-000075050000}"/>
    <cellStyle name="Normal 1071 5" xfId="3764" xr:uid="{00000000-0005-0000-0000-000076050000}"/>
    <cellStyle name="Normal 1072" xfId="522" xr:uid="{00000000-0005-0000-0000-000077050000}"/>
    <cellStyle name="Normal 1072 2" xfId="2153" xr:uid="{00000000-0005-0000-0000-000078050000}"/>
    <cellStyle name="Normal 1072 3" xfId="2090" xr:uid="{00000000-0005-0000-0000-000079050000}"/>
    <cellStyle name="Normal 1072 3 2" xfId="3393" xr:uid="{00000000-0005-0000-0000-00007A050000}"/>
    <cellStyle name="Normal 1072 3 2 2" xfId="4056" xr:uid="{00000000-0005-0000-0000-00007B050000}"/>
    <cellStyle name="Normal 1072 3 3" xfId="3857" xr:uid="{00000000-0005-0000-0000-00007C050000}"/>
    <cellStyle name="Normal 1072 4" xfId="3277" xr:uid="{00000000-0005-0000-0000-00007D050000}"/>
    <cellStyle name="Normal 1072 4 2" xfId="3974" xr:uid="{00000000-0005-0000-0000-00007E050000}"/>
    <cellStyle name="Normal 1072 5" xfId="3763" xr:uid="{00000000-0005-0000-0000-00007F050000}"/>
    <cellStyle name="Normal 1073" xfId="2097" xr:uid="{00000000-0005-0000-0000-000080050000}"/>
    <cellStyle name="Normal 1073 2" xfId="2154" xr:uid="{00000000-0005-0000-0000-000081050000}"/>
    <cellStyle name="Normal 1073 3" xfId="3394" xr:uid="{00000000-0005-0000-0000-000082050000}"/>
    <cellStyle name="Normal 1073 3 2" xfId="4057" xr:uid="{00000000-0005-0000-0000-000083050000}"/>
    <cellStyle name="Normal 1073 4" xfId="3858" xr:uid="{00000000-0005-0000-0000-000084050000}"/>
    <cellStyle name="Normal 1074" xfId="2098" xr:uid="{00000000-0005-0000-0000-000085050000}"/>
    <cellStyle name="Normal 1074 2" xfId="2155" xr:uid="{00000000-0005-0000-0000-000086050000}"/>
    <cellStyle name="Normal 1074 3" xfId="3395" xr:uid="{00000000-0005-0000-0000-000087050000}"/>
    <cellStyle name="Normal 1074 3 2" xfId="4058" xr:uid="{00000000-0005-0000-0000-000088050000}"/>
    <cellStyle name="Normal 1074 4" xfId="3859" xr:uid="{00000000-0005-0000-0000-000089050000}"/>
    <cellStyle name="Normal 1075" xfId="2100" xr:uid="{00000000-0005-0000-0000-00008A050000}"/>
    <cellStyle name="Normal 1075 2" xfId="2156" xr:uid="{00000000-0005-0000-0000-00008B050000}"/>
    <cellStyle name="Normal 1075 2 2" xfId="2590" xr:uid="{00000000-0005-0000-0000-00008C050000}"/>
    <cellStyle name="Normal 1075 2 2 2" xfId="3072" xr:uid="{00000000-0005-0000-0000-00008D050000}"/>
    <cellStyle name="Normal 1075 2 3" xfId="2674" xr:uid="{00000000-0005-0000-0000-00008E050000}"/>
    <cellStyle name="Normal 1075 3" xfId="2169" xr:uid="{00000000-0005-0000-0000-00008F050000}"/>
    <cellStyle name="Normal 1075 3 2" xfId="2599" xr:uid="{00000000-0005-0000-0000-000090050000}"/>
    <cellStyle name="Normal 1075 3 2 2" xfId="3081" xr:uid="{00000000-0005-0000-0000-000091050000}"/>
    <cellStyle name="Normal 1075 3 3" xfId="2683" xr:uid="{00000000-0005-0000-0000-000092050000}"/>
    <cellStyle name="Normal 1075 4" xfId="2184" xr:uid="{00000000-0005-0000-0000-000093050000}"/>
    <cellStyle name="Normal 1075 4 2" xfId="2608" xr:uid="{00000000-0005-0000-0000-000094050000}"/>
    <cellStyle name="Normal 1075 4 2 2" xfId="3090" xr:uid="{00000000-0005-0000-0000-000095050000}"/>
    <cellStyle name="Normal 1075 4 3" xfId="2695" xr:uid="{00000000-0005-0000-0000-000096050000}"/>
    <cellStyle name="Normal 1075 5" xfId="2205" xr:uid="{00000000-0005-0000-0000-000097050000}"/>
    <cellStyle name="Normal 1075 5 2" xfId="2621" xr:uid="{00000000-0005-0000-0000-000098050000}"/>
    <cellStyle name="Normal 1075 5 2 2" xfId="3103" xr:uid="{00000000-0005-0000-0000-000099050000}"/>
    <cellStyle name="Normal 1075 5 3" xfId="2710" xr:uid="{00000000-0005-0000-0000-00009A050000}"/>
    <cellStyle name="Normal 1075 6" xfId="2230" xr:uid="{00000000-0005-0000-0000-00009B050000}"/>
    <cellStyle name="Normal 1075 6 2" xfId="2634" xr:uid="{00000000-0005-0000-0000-00009C050000}"/>
    <cellStyle name="Normal 1075 6 2 2" xfId="3116" xr:uid="{00000000-0005-0000-0000-00009D050000}"/>
    <cellStyle name="Normal 1075 6 3" xfId="2725" xr:uid="{00000000-0005-0000-0000-00009E050000}"/>
    <cellStyle name="Normal 1075 7" xfId="2250" xr:uid="{00000000-0005-0000-0000-00009F050000}"/>
    <cellStyle name="Normal 1075 7 2" xfId="2743" xr:uid="{00000000-0005-0000-0000-0000A0050000}"/>
    <cellStyle name="Normal 1075 8" xfId="3397" xr:uid="{00000000-0005-0000-0000-0000A1050000}"/>
    <cellStyle name="Normal 1075 8 2" xfId="4060" xr:uid="{00000000-0005-0000-0000-0000A2050000}"/>
    <cellStyle name="Normal 1075 9" xfId="3861" xr:uid="{00000000-0005-0000-0000-0000A3050000}"/>
    <cellStyle name="Normal 1076" xfId="2099" xr:uid="{00000000-0005-0000-0000-0000A4050000}"/>
    <cellStyle name="Normal 1076 2" xfId="2157" xr:uid="{00000000-0005-0000-0000-0000A5050000}"/>
    <cellStyle name="Normal 1076 2 2" xfId="2591" xr:uid="{00000000-0005-0000-0000-0000A6050000}"/>
    <cellStyle name="Normal 1076 2 2 2" xfId="3073" xr:uid="{00000000-0005-0000-0000-0000A7050000}"/>
    <cellStyle name="Normal 1076 2 3" xfId="2675" xr:uid="{00000000-0005-0000-0000-0000A8050000}"/>
    <cellStyle name="Normal 1076 3" xfId="2170" xr:uid="{00000000-0005-0000-0000-0000A9050000}"/>
    <cellStyle name="Normal 1076 3 2" xfId="2600" xr:uid="{00000000-0005-0000-0000-0000AA050000}"/>
    <cellStyle name="Normal 1076 3 2 2" xfId="3082" xr:uid="{00000000-0005-0000-0000-0000AB050000}"/>
    <cellStyle name="Normal 1076 3 3" xfId="2684" xr:uid="{00000000-0005-0000-0000-0000AC050000}"/>
    <cellStyle name="Normal 1076 4" xfId="2185" xr:uid="{00000000-0005-0000-0000-0000AD050000}"/>
    <cellStyle name="Normal 1076 4 2" xfId="2609" xr:uid="{00000000-0005-0000-0000-0000AE050000}"/>
    <cellStyle name="Normal 1076 4 2 2" xfId="3091" xr:uid="{00000000-0005-0000-0000-0000AF050000}"/>
    <cellStyle name="Normal 1076 4 3" xfId="2696" xr:uid="{00000000-0005-0000-0000-0000B0050000}"/>
    <cellStyle name="Normal 1076 5" xfId="2206" xr:uid="{00000000-0005-0000-0000-0000B1050000}"/>
    <cellStyle name="Normal 1076 5 2" xfId="2622" xr:uid="{00000000-0005-0000-0000-0000B2050000}"/>
    <cellStyle name="Normal 1076 5 2 2" xfId="3104" xr:uid="{00000000-0005-0000-0000-0000B3050000}"/>
    <cellStyle name="Normal 1076 5 3" xfId="2711" xr:uid="{00000000-0005-0000-0000-0000B4050000}"/>
    <cellStyle name="Normal 1076 6" xfId="2231" xr:uid="{00000000-0005-0000-0000-0000B5050000}"/>
    <cellStyle name="Normal 1076 6 2" xfId="2635" xr:uid="{00000000-0005-0000-0000-0000B6050000}"/>
    <cellStyle name="Normal 1076 6 2 2" xfId="3117" xr:uid="{00000000-0005-0000-0000-0000B7050000}"/>
    <cellStyle name="Normal 1076 6 3" xfId="2726" xr:uid="{00000000-0005-0000-0000-0000B8050000}"/>
    <cellStyle name="Normal 1076 7" xfId="2251" xr:uid="{00000000-0005-0000-0000-0000B9050000}"/>
    <cellStyle name="Normal 1076 7 2" xfId="2744" xr:uid="{00000000-0005-0000-0000-0000BA050000}"/>
    <cellStyle name="Normal 1076 8" xfId="3396" xr:uid="{00000000-0005-0000-0000-0000BB050000}"/>
    <cellStyle name="Normal 1076 8 2" xfId="4059" xr:uid="{00000000-0005-0000-0000-0000BC050000}"/>
    <cellStyle name="Normal 1076 9" xfId="3860" xr:uid="{00000000-0005-0000-0000-0000BD050000}"/>
    <cellStyle name="Normal 1077" xfId="2101" xr:uid="{00000000-0005-0000-0000-0000BE050000}"/>
    <cellStyle name="Normal 1077 2" xfId="2158" xr:uid="{00000000-0005-0000-0000-0000BF050000}"/>
    <cellStyle name="Normal 1077 2 2" xfId="2592" xr:uid="{00000000-0005-0000-0000-0000C0050000}"/>
    <cellStyle name="Normal 1077 2 2 2" xfId="3074" xr:uid="{00000000-0005-0000-0000-0000C1050000}"/>
    <cellStyle name="Normal 1077 2 3" xfId="2676" xr:uid="{00000000-0005-0000-0000-0000C2050000}"/>
    <cellStyle name="Normal 1077 3" xfId="2171" xr:uid="{00000000-0005-0000-0000-0000C3050000}"/>
    <cellStyle name="Normal 1077 3 2" xfId="2601" xr:uid="{00000000-0005-0000-0000-0000C4050000}"/>
    <cellStyle name="Normal 1077 3 2 2" xfId="3083" xr:uid="{00000000-0005-0000-0000-0000C5050000}"/>
    <cellStyle name="Normal 1077 3 3" xfId="2685" xr:uid="{00000000-0005-0000-0000-0000C6050000}"/>
    <cellStyle name="Normal 1077 4" xfId="2186" xr:uid="{00000000-0005-0000-0000-0000C7050000}"/>
    <cellStyle name="Normal 1077 4 2" xfId="2610" xr:uid="{00000000-0005-0000-0000-0000C8050000}"/>
    <cellStyle name="Normal 1077 4 2 2" xfId="3092" xr:uid="{00000000-0005-0000-0000-0000C9050000}"/>
    <cellStyle name="Normal 1077 4 3" xfId="2697" xr:uid="{00000000-0005-0000-0000-0000CA050000}"/>
    <cellStyle name="Normal 1077 5" xfId="2207" xr:uid="{00000000-0005-0000-0000-0000CB050000}"/>
    <cellStyle name="Normal 1077 5 2" xfId="2623" xr:uid="{00000000-0005-0000-0000-0000CC050000}"/>
    <cellStyle name="Normal 1077 5 2 2" xfId="3105" xr:uid="{00000000-0005-0000-0000-0000CD050000}"/>
    <cellStyle name="Normal 1077 5 3" xfId="2712" xr:uid="{00000000-0005-0000-0000-0000CE050000}"/>
    <cellStyle name="Normal 1077 6" xfId="2232" xr:uid="{00000000-0005-0000-0000-0000CF050000}"/>
    <cellStyle name="Normal 1077 6 2" xfId="2636" xr:uid="{00000000-0005-0000-0000-0000D0050000}"/>
    <cellStyle name="Normal 1077 6 2 2" xfId="3118" xr:uid="{00000000-0005-0000-0000-0000D1050000}"/>
    <cellStyle name="Normal 1077 6 3" xfId="2727" xr:uid="{00000000-0005-0000-0000-0000D2050000}"/>
    <cellStyle name="Normal 1077 7" xfId="2252" xr:uid="{00000000-0005-0000-0000-0000D3050000}"/>
    <cellStyle name="Normal 1077 7 2" xfId="2745" xr:uid="{00000000-0005-0000-0000-0000D4050000}"/>
    <cellStyle name="Normal 1077 8" xfId="3398" xr:uid="{00000000-0005-0000-0000-0000D5050000}"/>
    <cellStyle name="Normal 1077 8 2" xfId="4061" xr:uid="{00000000-0005-0000-0000-0000D6050000}"/>
    <cellStyle name="Normal 1077 9" xfId="3862" xr:uid="{00000000-0005-0000-0000-0000D7050000}"/>
    <cellStyle name="Normal 1078" xfId="2102" xr:uid="{00000000-0005-0000-0000-0000D8050000}"/>
    <cellStyle name="Normal 1078 2" xfId="2159" xr:uid="{00000000-0005-0000-0000-0000D9050000}"/>
    <cellStyle name="Normal 1078 2 2" xfId="2593" xr:uid="{00000000-0005-0000-0000-0000DA050000}"/>
    <cellStyle name="Normal 1078 2 2 2" xfId="3075" xr:uid="{00000000-0005-0000-0000-0000DB050000}"/>
    <cellStyle name="Normal 1078 2 3" xfId="2677" xr:uid="{00000000-0005-0000-0000-0000DC050000}"/>
    <cellStyle name="Normal 1078 3" xfId="2172" xr:uid="{00000000-0005-0000-0000-0000DD050000}"/>
    <cellStyle name="Normal 1078 3 2" xfId="2602" xr:uid="{00000000-0005-0000-0000-0000DE050000}"/>
    <cellStyle name="Normal 1078 3 2 2" xfId="3084" xr:uid="{00000000-0005-0000-0000-0000DF050000}"/>
    <cellStyle name="Normal 1078 3 3" xfId="2686" xr:uid="{00000000-0005-0000-0000-0000E0050000}"/>
    <cellStyle name="Normal 1078 4" xfId="2187" xr:uid="{00000000-0005-0000-0000-0000E1050000}"/>
    <cellStyle name="Normal 1078 4 2" xfId="2611" xr:uid="{00000000-0005-0000-0000-0000E2050000}"/>
    <cellStyle name="Normal 1078 4 2 2" xfId="3093" xr:uid="{00000000-0005-0000-0000-0000E3050000}"/>
    <cellStyle name="Normal 1078 4 3" xfId="2698" xr:uid="{00000000-0005-0000-0000-0000E4050000}"/>
    <cellStyle name="Normal 1078 5" xfId="2208" xr:uid="{00000000-0005-0000-0000-0000E5050000}"/>
    <cellStyle name="Normal 1078 5 2" xfId="2624" xr:uid="{00000000-0005-0000-0000-0000E6050000}"/>
    <cellStyle name="Normal 1078 5 2 2" xfId="3106" xr:uid="{00000000-0005-0000-0000-0000E7050000}"/>
    <cellStyle name="Normal 1078 5 3" xfId="2713" xr:uid="{00000000-0005-0000-0000-0000E8050000}"/>
    <cellStyle name="Normal 1078 6" xfId="2233" xr:uid="{00000000-0005-0000-0000-0000E9050000}"/>
    <cellStyle name="Normal 1078 6 2" xfId="2637" xr:uid="{00000000-0005-0000-0000-0000EA050000}"/>
    <cellStyle name="Normal 1078 6 2 2" xfId="3119" xr:uid="{00000000-0005-0000-0000-0000EB050000}"/>
    <cellStyle name="Normal 1078 6 3" xfId="2728" xr:uid="{00000000-0005-0000-0000-0000EC050000}"/>
    <cellStyle name="Normal 1078 7" xfId="2253" xr:uid="{00000000-0005-0000-0000-0000ED050000}"/>
    <cellStyle name="Normal 1078 7 2" xfId="2746" xr:uid="{00000000-0005-0000-0000-0000EE050000}"/>
    <cellStyle name="Normal 1078 8" xfId="3399" xr:uid="{00000000-0005-0000-0000-0000EF050000}"/>
    <cellStyle name="Normal 1078 8 2" xfId="4062" xr:uid="{00000000-0005-0000-0000-0000F0050000}"/>
    <cellStyle name="Normal 1078 9" xfId="3863" xr:uid="{00000000-0005-0000-0000-0000F1050000}"/>
    <cellStyle name="Normal 1079" xfId="2103" xr:uid="{00000000-0005-0000-0000-0000F2050000}"/>
    <cellStyle name="Normal 1079 2" xfId="2160" xr:uid="{00000000-0005-0000-0000-0000F3050000}"/>
    <cellStyle name="Normal 1079 2 2" xfId="2594" xr:uid="{00000000-0005-0000-0000-0000F4050000}"/>
    <cellStyle name="Normal 1079 2 2 2" xfId="3076" xr:uid="{00000000-0005-0000-0000-0000F5050000}"/>
    <cellStyle name="Normal 1079 2 3" xfId="2678" xr:uid="{00000000-0005-0000-0000-0000F6050000}"/>
    <cellStyle name="Normal 1079 3" xfId="2173" xr:uid="{00000000-0005-0000-0000-0000F7050000}"/>
    <cellStyle name="Normal 1079 3 2" xfId="2603" xr:uid="{00000000-0005-0000-0000-0000F8050000}"/>
    <cellStyle name="Normal 1079 3 2 2" xfId="3085" xr:uid="{00000000-0005-0000-0000-0000F9050000}"/>
    <cellStyle name="Normal 1079 3 3" xfId="2687" xr:uid="{00000000-0005-0000-0000-0000FA050000}"/>
    <cellStyle name="Normal 1079 4" xfId="2188" xr:uid="{00000000-0005-0000-0000-0000FB050000}"/>
    <cellStyle name="Normal 1079 4 2" xfId="2612" xr:uid="{00000000-0005-0000-0000-0000FC050000}"/>
    <cellStyle name="Normal 1079 4 2 2" xfId="3094" xr:uid="{00000000-0005-0000-0000-0000FD050000}"/>
    <cellStyle name="Normal 1079 4 3" xfId="2699" xr:uid="{00000000-0005-0000-0000-0000FE050000}"/>
    <cellStyle name="Normal 1079 5" xfId="2209" xr:uid="{00000000-0005-0000-0000-0000FF050000}"/>
    <cellStyle name="Normal 1079 5 2" xfId="2625" xr:uid="{00000000-0005-0000-0000-000000060000}"/>
    <cellStyle name="Normal 1079 5 2 2" xfId="3107" xr:uid="{00000000-0005-0000-0000-000001060000}"/>
    <cellStyle name="Normal 1079 5 3" xfId="2714" xr:uid="{00000000-0005-0000-0000-000002060000}"/>
    <cellStyle name="Normal 1079 6" xfId="2234" xr:uid="{00000000-0005-0000-0000-000003060000}"/>
    <cellStyle name="Normal 1079 6 2" xfId="2638" xr:uid="{00000000-0005-0000-0000-000004060000}"/>
    <cellStyle name="Normal 1079 6 2 2" xfId="3120" xr:uid="{00000000-0005-0000-0000-000005060000}"/>
    <cellStyle name="Normal 1079 6 3" xfId="2729" xr:uid="{00000000-0005-0000-0000-000006060000}"/>
    <cellStyle name="Normal 1079 7" xfId="2254" xr:uid="{00000000-0005-0000-0000-000007060000}"/>
    <cellStyle name="Normal 1079 7 2" xfId="2747" xr:uid="{00000000-0005-0000-0000-000008060000}"/>
    <cellStyle name="Normal 1079 8" xfId="3400" xr:uid="{00000000-0005-0000-0000-000009060000}"/>
    <cellStyle name="Normal 1079 8 2" xfId="4063" xr:uid="{00000000-0005-0000-0000-00000A060000}"/>
    <cellStyle name="Normal 1079 9" xfId="3864" xr:uid="{00000000-0005-0000-0000-00000B060000}"/>
    <cellStyle name="Normal 108" xfId="1107" xr:uid="{00000000-0005-0000-0000-00000C060000}"/>
    <cellStyle name="Normal 1080" xfId="2105" xr:uid="{00000000-0005-0000-0000-00000D060000}"/>
    <cellStyle name="Normal 1080 2" xfId="2161" xr:uid="{00000000-0005-0000-0000-00000E060000}"/>
    <cellStyle name="Normal 1080 2 2" xfId="2595" xr:uid="{00000000-0005-0000-0000-00000F060000}"/>
    <cellStyle name="Normal 1080 2 2 2" xfId="3077" xr:uid="{00000000-0005-0000-0000-000010060000}"/>
    <cellStyle name="Normal 1080 2 3" xfId="2679" xr:uid="{00000000-0005-0000-0000-000011060000}"/>
    <cellStyle name="Normal 1080 3" xfId="2174" xr:uid="{00000000-0005-0000-0000-000012060000}"/>
    <cellStyle name="Normal 1080 3 2" xfId="2604" xr:uid="{00000000-0005-0000-0000-000013060000}"/>
    <cellStyle name="Normal 1080 3 2 2" xfId="3086" xr:uid="{00000000-0005-0000-0000-000014060000}"/>
    <cellStyle name="Normal 1080 3 3" xfId="2688" xr:uid="{00000000-0005-0000-0000-000015060000}"/>
    <cellStyle name="Normal 1080 4" xfId="2189" xr:uid="{00000000-0005-0000-0000-000016060000}"/>
    <cellStyle name="Normal 1080 4 2" xfId="2613" xr:uid="{00000000-0005-0000-0000-000017060000}"/>
    <cellStyle name="Normal 1080 4 2 2" xfId="3095" xr:uid="{00000000-0005-0000-0000-000018060000}"/>
    <cellStyle name="Normal 1080 4 3" xfId="2700" xr:uid="{00000000-0005-0000-0000-000019060000}"/>
    <cellStyle name="Normal 1080 5" xfId="2210" xr:uid="{00000000-0005-0000-0000-00001A060000}"/>
    <cellStyle name="Normal 1080 5 2" xfId="2626" xr:uid="{00000000-0005-0000-0000-00001B060000}"/>
    <cellStyle name="Normal 1080 5 2 2" xfId="3108" xr:uid="{00000000-0005-0000-0000-00001C060000}"/>
    <cellStyle name="Normal 1080 5 3" xfId="2715" xr:uid="{00000000-0005-0000-0000-00001D060000}"/>
    <cellStyle name="Normal 1080 6" xfId="2235" xr:uid="{00000000-0005-0000-0000-00001E060000}"/>
    <cellStyle name="Normal 1080 6 2" xfId="2639" xr:uid="{00000000-0005-0000-0000-00001F060000}"/>
    <cellStyle name="Normal 1080 6 2 2" xfId="3121" xr:uid="{00000000-0005-0000-0000-000020060000}"/>
    <cellStyle name="Normal 1080 6 3" xfId="2730" xr:uid="{00000000-0005-0000-0000-000021060000}"/>
    <cellStyle name="Normal 1080 7" xfId="2255" xr:uid="{00000000-0005-0000-0000-000022060000}"/>
    <cellStyle name="Normal 1080 7 2" xfId="2748" xr:uid="{00000000-0005-0000-0000-000023060000}"/>
    <cellStyle name="Normal 1080 8" xfId="3402" xr:uid="{00000000-0005-0000-0000-000024060000}"/>
    <cellStyle name="Normal 1080 8 2" xfId="4065" xr:uid="{00000000-0005-0000-0000-000025060000}"/>
    <cellStyle name="Normal 1080 9" xfId="3866" xr:uid="{00000000-0005-0000-0000-000026060000}"/>
    <cellStyle name="Normal 1081" xfId="2104" xr:uid="{00000000-0005-0000-0000-000027060000}"/>
    <cellStyle name="Normal 1081 2" xfId="2162" xr:uid="{00000000-0005-0000-0000-000028060000}"/>
    <cellStyle name="Normal 1081 2 2" xfId="2596" xr:uid="{00000000-0005-0000-0000-000029060000}"/>
    <cellStyle name="Normal 1081 2 2 2" xfId="3078" xr:uid="{00000000-0005-0000-0000-00002A060000}"/>
    <cellStyle name="Normal 1081 2 3" xfId="2680" xr:uid="{00000000-0005-0000-0000-00002B060000}"/>
    <cellStyle name="Normal 1081 3" xfId="2175" xr:uid="{00000000-0005-0000-0000-00002C060000}"/>
    <cellStyle name="Normal 1081 3 2" xfId="2605" xr:uid="{00000000-0005-0000-0000-00002D060000}"/>
    <cellStyle name="Normal 1081 3 2 2" xfId="3087" xr:uid="{00000000-0005-0000-0000-00002E060000}"/>
    <cellStyle name="Normal 1081 3 3" xfId="2689" xr:uid="{00000000-0005-0000-0000-00002F060000}"/>
    <cellStyle name="Normal 1081 4" xfId="2190" xr:uid="{00000000-0005-0000-0000-000030060000}"/>
    <cellStyle name="Normal 1081 4 2" xfId="2614" xr:uid="{00000000-0005-0000-0000-000031060000}"/>
    <cellStyle name="Normal 1081 4 2 2" xfId="3096" xr:uid="{00000000-0005-0000-0000-000032060000}"/>
    <cellStyle name="Normal 1081 4 3" xfId="2701" xr:uid="{00000000-0005-0000-0000-000033060000}"/>
    <cellStyle name="Normal 1081 5" xfId="2211" xr:uid="{00000000-0005-0000-0000-000034060000}"/>
    <cellStyle name="Normal 1081 5 2" xfId="2627" xr:uid="{00000000-0005-0000-0000-000035060000}"/>
    <cellStyle name="Normal 1081 5 2 2" xfId="3109" xr:uid="{00000000-0005-0000-0000-000036060000}"/>
    <cellStyle name="Normal 1081 5 3" xfId="2716" xr:uid="{00000000-0005-0000-0000-000037060000}"/>
    <cellStyle name="Normal 1081 6" xfId="2236" xr:uid="{00000000-0005-0000-0000-000038060000}"/>
    <cellStyle name="Normal 1081 6 2" xfId="2640" xr:uid="{00000000-0005-0000-0000-000039060000}"/>
    <cellStyle name="Normal 1081 6 2 2" xfId="3122" xr:uid="{00000000-0005-0000-0000-00003A060000}"/>
    <cellStyle name="Normal 1081 6 3" xfId="2731" xr:uid="{00000000-0005-0000-0000-00003B060000}"/>
    <cellStyle name="Normal 1081 7" xfId="2256" xr:uid="{00000000-0005-0000-0000-00003C060000}"/>
    <cellStyle name="Normal 1081 7 2" xfId="2749" xr:uid="{00000000-0005-0000-0000-00003D060000}"/>
    <cellStyle name="Normal 1081 8" xfId="3401" xr:uid="{00000000-0005-0000-0000-00003E060000}"/>
    <cellStyle name="Normal 1081 8 2" xfId="4064" xr:uid="{00000000-0005-0000-0000-00003F060000}"/>
    <cellStyle name="Normal 1081 9" xfId="3865" xr:uid="{00000000-0005-0000-0000-000040060000}"/>
    <cellStyle name="Normal 1082" xfId="2106" xr:uid="{00000000-0005-0000-0000-000041060000}"/>
    <cellStyle name="Normal 1082 2" xfId="2163" xr:uid="{00000000-0005-0000-0000-000042060000}"/>
    <cellStyle name="Normal 1082 2 2" xfId="2597" xr:uid="{00000000-0005-0000-0000-000043060000}"/>
    <cellStyle name="Normal 1082 2 2 2" xfId="3079" xr:uid="{00000000-0005-0000-0000-000044060000}"/>
    <cellStyle name="Normal 1082 2 3" xfId="2681" xr:uid="{00000000-0005-0000-0000-000045060000}"/>
    <cellStyle name="Normal 1082 3" xfId="2176" xr:uid="{00000000-0005-0000-0000-000046060000}"/>
    <cellStyle name="Normal 1082 3 2" xfId="2606" xr:uid="{00000000-0005-0000-0000-000047060000}"/>
    <cellStyle name="Normal 1082 3 2 2" xfId="3088" xr:uid="{00000000-0005-0000-0000-000048060000}"/>
    <cellStyle name="Normal 1082 3 3" xfId="2690" xr:uid="{00000000-0005-0000-0000-000049060000}"/>
    <cellStyle name="Normal 1082 4" xfId="2191" xr:uid="{00000000-0005-0000-0000-00004A060000}"/>
    <cellStyle name="Normal 1082 4 2" xfId="2615" xr:uid="{00000000-0005-0000-0000-00004B060000}"/>
    <cellStyle name="Normal 1082 4 2 2" xfId="3097" xr:uid="{00000000-0005-0000-0000-00004C060000}"/>
    <cellStyle name="Normal 1082 4 3" xfId="2702" xr:uid="{00000000-0005-0000-0000-00004D060000}"/>
    <cellStyle name="Normal 1082 5" xfId="2212" xr:uid="{00000000-0005-0000-0000-00004E060000}"/>
    <cellStyle name="Normal 1082 5 2" xfId="2628" xr:uid="{00000000-0005-0000-0000-00004F060000}"/>
    <cellStyle name="Normal 1082 5 2 2" xfId="3110" xr:uid="{00000000-0005-0000-0000-000050060000}"/>
    <cellStyle name="Normal 1082 5 3" xfId="2717" xr:uid="{00000000-0005-0000-0000-000051060000}"/>
    <cellStyle name="Normal 1082 6" xfId="2237" xr:uid="{00000000-0005-0000-0000-000052060000}"/>
    <cellStyle name="Normal 1082 6 2" xfId="2641" xr:uid="{00000000-0005-0000-0000-000053060000}"/>
    <cellStyle name="Normal 1082 6 2 2" xfId="3123" xr:uid="{00000000-0005-0000-0000-000054060000}"/>
    <cellStyle name="Normal 1082 6 3" xfId="2732" xr:uid="{00000000-0005-0000-0000-000055060000}"/>
    <cellStyle name="Normal 1082 7" xfId="2257" xr:uid="{00000000-0005-0000-0000-000056060000}"/>
    <cellStyle name="Normal 1082 7 2" xfId="2750" xr:uid="{00000000-0005-0000-0000-000057060000}"/>
    <cellStyle name="Normal 1082 8" xfId="3403" xr:uid="{00000000-0005-0000-0000-000058060000}"/>
    <cellStyle name="Normal 1082 8 2" xfId="4066" xr:uid="{00000000-0005-0000-0000-000059060000}"/>
    <cellStyle name="Normal 1082 9" xfId="3867" xr:uid="{00000000-0005-0000-0000-00005A060000}"/>
    <cellStyle name="Normal 1083" xfId="2107" xr:uid="{00000000-0005-0000-0000-00005B060000}"/>
    <cellStyle name="Normal 1083 2" xfId="2164" xr:uid="{00000000-0005-0000-0000-00005C060000}"/>
    <cellStyle name="Normal 1083 2 2" xfId="2598" xr:uid="{00000000-0005-0000-0000-00005D060000}"/>
    <cellStyle name="Normal 1083 2 2 2" xfId="3080" xr:uid="{00000000-0005-0000-0000-00005E060000}"/>
    <cellStyle name="Normal 1083 2 3" xfId="2682" xr:uid="{00000000-0005-0000-0000-00005F060000}"/>
    <cellStyle name="Normal 1083 3" xfId="2177" xr:uid="{00000000-0005-0000-0000-000060060000}"/>
    <cellStyle name="Normal 1083 3 2" xfId="2607" xr:uid="{00000000-0005-0000-0000-000061060000}"/>
    <cellStyle name="Normal 1083 3 2 2" xfId="3089" xr:uid="{00000000-0005-0000-0000-000062060000}"/>
    <cellStyle name="Normal 1083 3 3" xfId="2691" xr:uid="{00000000-0005-0000-0000-000063060000}"/>
    <cellStyle name="Normal 1083 4" xfId="2192" xr:uid="{00000000-0005-0000-0000-000064060000}"/>
    <cellStyle name="Normal 1083 4 2" xfId="2616" xr:uid="{00000000-0005-0000-0000-000065060000}"/>
    <cellStyle name="Normal 1083 4 2 2" xfId="3098" xr:uid="{00000000-0005-0000-0000-000066060000}"/>
    <cellStyle name="Normal 1083 4 3" xfId="2703" xr:uid="{00000000-0005-0000-0000-000067060000}"/>
    <cellStyle name="Normal 1083 5" xfId="2213" xr:uid="{00000000-0005-0000-0000-000068060000}"/>
    <cellStyle name="Normal 1083 5 2" xfId="2629" xr:uid="{00000000-0005-0000-0000-000069060000}"/>
    <cellStyle name="Normal 1083 5 2 2" xfId="3111" xr:uid="{00000000-0005-0000-0000-00006A060000}"/>
    <cellStyle name="Normal 1083 5 3" xfId="2718" xr:uid="{00000000-0005-0000-0000-00006B060000}"/>
    <cellStyle name="Normal 1083 6" xfId="2238" xr:uid="{00000000-0005-0000-0000-00006C060000}"/>
    <cellStyle name="Normal 1083 6 2" xfId="2642" xr:uid="{00000000-0005-0000-0000-00006D060000}"/>
    <cellStyle name="Normal 1083 6 2 2" xfId="3124" xr:uid="{00000000-0005-0000-0000-00006E060000}"/>
    <cellStyle name="Normal 1083 6 3" xfId="2733" xr:uid="{00000000-0005-0000-0000-00006F060000}"/>
    <cellStyle name="Normal 1083 7" xfId="2258" xr:uid="{00000000-0005-0000-0000-000070060000}"/>
    <cellStyle name="Normal 1083 7 2" xfId="2751" xr:uid="{00000000-0005-0000-0000-000071060000}"/>
    <cellStyle name="Normal 1083 8" xfId="3404" xr:uid="{00000000-0005-0000-0000-000072060000}"/>
    <cellStyle name="Normal 1083 8 2" xfId="4067" xr:uid="{00000000-0005-0000-0000-000073060000}"/>
    <cellStyle name="Normal 1083 9" xfId="3868" xr:uid="{00000000-0005-0000-0000-000074060000}"/>
    <cellStyle name="Normal 1084" xfId="2108" xr:uid="{00000000-0005-0000-0000-000075060000}"/>
    <cellStyle name="Normal 1084 2" xfId="2193" xr:uid="{00000000-0005-0000-0000-000076060000}"/>
    <cellStyle name="Normal 1084 2 2" xfId="2617" xr:uid="{00000000-0005-0000-0000-000077060000}"/>
    <cellStyle name="Normal 1084 2 2 2" xfId="3099" xr:uid="{00000000-0005-0000-0000-000078060000}"/>
    <cellStyle name="Normal 1084 2 3" xfId="2704" xr:uid="{00000000-0005-0000-0000-000079060000}"/>
    <cellStyle name="Normal 1084 3" xfId="2214" xr:uid="{00000000-0005-0000-0000-00007A060000}"/>
    <cellStyle name="Normal 1084 3 2" xfId="2630" xr:uid="{00000000-0005-0000-0000-00007B060000}"/>
    <cellStyle name="Normal 1084 3 2 2" xfId="3112" xr:uid="{00000000-0005-0000-0000-00007C060000}"/>
    <cellStyle name="Normal 1084 3 3" xfId="2719" xr:uid="{00000000-0005-0000-0000-00007D060000}"/>
    <cellStyle name="Normal 1084 4" xfId="2239" xr:uid="{00000000-0005-0000-0000-00007E060000}"/>
    <cellStyle name="Normal 1084 4 2" xfId="2643" xr:uid="{00000000-0005-0000-0000-00007F060000}"/>
    <cellStyle name="Normal 1084 4 2 2" xfId="3125" xr:uid="{00000000-0005-0000-0000-000080060000}"/>
    <cellStyle name="Normal 1084 4 3" xfId="2734" xr:uid="{00000000-0005-0000-0000-000081060000}"/>
    <cellStyle name="Normal 1084 5" xfId="2259" xr:uid="{00000000-0005-0000-0000-000082060000}"/>
    <cellStyle name="Normal 1084 5 2" xfId="2752" xr:uid="{00000000-0005-0000-0000-000083060000}"/>
    <cellStyle name="Normal 1084 6" xfId="3405" xr:uid="{00000000-0005-0000-0000-000084060000}"/>
    <cellStyle name="Normal 1084 6 2" xfId="4068" xr:uid="{00000000-0005-0000-0000-000085060000}"/>
    <cellStyle name="Normal 1084 7" xfId="3869" xr:uid="{00000000-0005-0000-0000-000086060000}"/>
    <cellStyle name="Normal 1085" xfId="2110" xr:uid="{00000000-0005-0000-0000-000087060000}"/>
    <cellStyle name="Normal 1085 2" xfId="2194" xr:uid="{00000000-0005-0000-0000-000088060000}"/>
    <cellStyle name="Normal 1085 2 2" xfId="2618" xr:uid="{00000000-0005-0000-0000-000089060000}"/>
    <cellStyle name="Normal 1085 2 2 2" xfId="3100" xr:uid="{00000000-0005-0000-0000-00008A060000}"/>
    <cellStyle name="Normal 1085 2 3" xfId="2705" xr:uid="{00000000-0005-0000-0000-00008B060000}"/>
    <cellStyle name="Normal 1085 3" xfId="2215" xr:uid="{00000000-0005-0000-0000-00008C060000}"/>
    <cellStyle name="Normal 1085 3 2" xfId="2631" xr:uid="{00000000-0005-0000-0000-00008D060000}"/>
    <cellStyle name="Normal 1085 3 2 2" xfId="3113" xr:uid="{00000000-0005-0000-0000-00008E060000}"/>
    <cellStyle name="Normal 1085 3 3" xfId="2720" xr:uid="{00000000-0005-0000-0000-00008F060000}"/>
    <cellStyle name="Normal 1085 4" xfId="2240" xr:uid="{00000000-0005-0000-0000-000090060000}"/>
    <cellStyle name="Normal 1085 4 2" xfId="2644" xr:uid="{00000000-0005-0000-0000-000091060000}"/>
    <cellStyle name="Normal 1085 4 2 2" xfId="3126" xr:uid="{00000000-0005-0000-0000-000092060000}"/>
    <cellStyle name="Normal 1085 4 3" xfId="2735" xr:uid="{00000000-0005-0000-0000-000093060000}"/>
    <cellStyle name="Normal 1085 5" xfId="2260" xr:uid="{00000000-0005-0000-0000-000094060000}"/>
    <cellStyle name="Normal 1085 5 2" xfId="2753" xr:uid="{00000000-0005-0000-0000-000095060000}"/>
    <cellStyle name="Normal 1085 6" xfId="3407" xr:uid="{00000000-0005-0000-0000-000096060000}"/>
    <cellStyle name="Normal 1085 6 2" xfId="4070" xr:uid="{00000000-0005-0000-0000-000097060000}"/>
    <cellStyle name="Normal 1085 7" xfId="3871" xr:uid="{00000000-0005-0000-0000-000098060000}"/>
    <cellStyle name="Normal 1086" xfId="2109" xr:uid="{00000000-0005-0000-0000-000099060000}"/>
    <cellStyle name="Normal 1086 2" xfId="2195" xr:uid="{00000000-0005-0000-0000-00009A060000}"/>
    <cellStyle name="Normal 1086 2 2" xfId="2619" xr:uid="{00000000-0005-0000-0000-00009B060000}"/>
    <cellStyle name="Normal 1086 2 2 2" xfId="3101" xr:uid="{00000000-0005-0000-0000-00009C060000}"/>
    <cellStyle name="Normal 1086 2 3" xfId="2706" xr:uid="{00000000-0005-0000-0000-00009D060000}"/>
    <cellStyle name="Normal 1086 3" xfId="2216" xr:uid="{00000000-0005-0000-0000-00009E060000}"/>
    <cellStyle name="Normal 1086 3 2" xfId="2632" xr:uid="{00000000-0005-0000-0000-00009F060000}"/>
    <cellStyle name="Normal 1086 3 2 2" xfId="3114" xr:uid="{00000000-0005-0000-0000-0000A0060000}"/>
    <cellStyle name="Normal 1086 3 3" xfId="2721" xr:uid="{00000000-0005-0000-0000-0000A1060000}"/>
    <cellStyle name="Normal 1086 4" xfId="2241" xr:uid="{00000000-0005-0000-0000-0000A2060000}"/>
    <cellStyle name="Normal 1086 4 2" xfId="2645" xr:uid="{00000000-0005-0000-0000-0000A3060000}"/>
    <cellStyle name="Normal 1086 4 2 2" xfId="3127" xr:uid="{00000000-0005-0000-0000-0000A4060000}"/>
    <cellStyle name="Normal 1086 4 3" xfId="2736" xr:uid="{00000000-0005-0000-0000-0000A5060000}"/>
    <cellStyle name="Normal 1086 5" xfId="2261" xr:uid="{00000000-0005-0000-0000-0000A6060000}"/>
    <cellStyle name="Normal 1086 5 2" xfId="2754" xr:uid="{00000000-0005-0000-0000-0000A7060000}"/>
    <cellStyle name="Normal 1086 6" xfId="3406" xr:uid="{00000000-0005-0000-0000-0000A8060000}"/>
    <cellStyle name="Normal 1086 6 2" xfId="4069" xr:uid="{00000000-0005-0000-0000-0000A9060000}"/>
    <cellStyle name="Normal 1086 7" xfId="3870" xr:uid="{00000000-0005-0000-0000-0000AA060000}"/>
    <cellStyle name="Normal 1087" xfId="2116" xr:uid="{00000000-0005-0000-0000-0000AB060000}"/>
    <cellStyle name="Normal 1087 2" xfId="2196" xr:uid="{00000000-0005-0000-0000-0000AC060000}"/>
    <cellStyle name="Normal 1087 2 2" xfId="2620" xr:uid="{00000000-0005-0000-0000-0000AD060000}"/>
    <cellStyle name="Normal 1087 2 2 2" xfId="3102" xr:uid="{00000000-0005-0000-0000-0000AE060000}"/>
    <cellStyle name="Normal 1087 2 3" xfId="2707" xr:uid="{00000000-0005-0000-0000-0000AF060000}"/>
    <cellStyle name="Normal 1087 3" xfId="2217" xr:uid="{00000000-0005-0000-0000-0000B0060000}"/>
    <cellStyle name="Normal 1087 3 2" xfId="2633" xr:uid="{00000000-0005-0000-0000-0000B1060000}"/>
    <cellStyle name="Normal 1087 3 2 2" xfId="3115" xr:uid="{00000000-0005-0000-0000-0000B2060000}"/>
    <cellStyle name="Normal 1087 3 3" xfId="2722" xr:uid="{00000000-0005-0000-0000-0000B3060000}"/>
    <cellStyle name="Normal 1087 4" xfId="2242" xr:uid="{00000000-0005-0000-0000-0000B4060000}"/>
    <cellStyle name="Normal 1087 4 2" xfId="2646" xr:uid="{00000000-0005-0000-0000-0000B5060000}"/>
    <cellStyle name="Normal 1087 4 2 2" xfId="3128" xr:uid="{00000000-0005-0000-0000-0000B6060000}"/>
    <cellStyle name="Normal 1087 4 3" xfId="2737" xr:uid="{00000000-0005-0000-0000-0000B7060000}"/>
    <cellStyle name="Normal 1087 5" xfId="2262" xr:uid="{00000000-0005-0000-0000-0000B8060000}"/>
    <cellStyle name="Normal 1087 5 2" xfId="2755" xr:uid="{00000000-0005-0000-0000-0000B9060000}"/>
    <cellStyle name="Normal 1087 6" xfId="3408" xr:uid="{00000000-0005-0000-0000-0000BA060000}"/>
    <cellStyle name="Normal 1087 6 2" xfId="4071" xr:uid="{00000000-0005-0000-0000-0000BB060000}"/>
    <cellStyle name="Normal 1087 7" xfId="3872" xr:uid="{00000000-0005-0000-0000-0000BC060000}"/>
    <cellStyle name="Normal 1088" xfId="2117" xr:uid="{00000000-0005-0000-0000-0000BD060000}"/>
    <cellStyle name="Normal 1088 2" xfId="2218" xr:uid="{00000000-0005-0000-0000-0000BE060000}"/>
    <cellStyle name="Normal 1088 3" xfId="3409" xr:uid="{00000000-0005-0000-0000-0000BF060000}"/>
    <cellStyle name="Normal 1088 3 2" xfId="4072" xr:uid="{00000000-0005-0000-0000-0000C0060000}"/>
    <cellStyle name="Normal 1088 4" xfId="3873" xr:uid="{00000000-0005-0000-0000-0000C1060000}"/>
    <cellStyle name="Normal 1089" xfId="2118" xr:uid="{00000000-0005-0000-0000-0000C2060000}"/>
    <cellStyle name="Normal 1089 2" xfId="2219" xr:uid="{00000000-0005-0000-0000-0000C3060000}"/>
    <cellStyle name="Normal 1089 3" xfId="3410" xr:uid="{00000000-0005-0000-0000-0000C4060000}"/>
    <cellStyle name="Normal 1089 3 2" xfId="4073" xr:uid="{00000000-0005-0000-0000-0000C5060000}"/>
    <cellStyle name="Normal 1089 4" xfId="3874" xr:uid="{00000000-0005-0000-0000-0000C6060000}"/>
    <cellStyle name="Normal 109" xfId="1108" xr:uid="{00000000-0005-0000-0000-0000C7060000}"/>
    <cellStyle name="Normal 1090" xfId="2138" xr:uid="{00000000-0005-0000-0000-0000C8060000}"/>
    <cellStyle name="Normal 1090 2" xfId="2220" xr:uid="{00000000-0005-0000-0000-0000C9060000}"/>
    <cellStyle name="Normal 1090 3" xfId="3412" xr:uid="{00000000-0005-0000-0000-0000CA060000}"/>
    <cellStyle name="Normal 1090 3 2" xfId="4074" xr:uid="{00000000-0005-0000-0000-0000CB060000}"/>
    <cellStyle name="Normal 1090 4" xfId="3875" xr:uid="{00000000-0005-0000-0000-0000CC060000}"/>
    <cellStyle name="Normal 1091" xfId="2139" xr:uid="{00000000-0005-0000-0000-0000CD060000}"/>
    <cellStyle name="Normal 1091 2" xfId="2221" xr:uid="{00000000-0005-0000-0000-0000CE060000}"/>
    <cellStyle name="Normal 1091 3" xfId="3413" xr:uid="{00000000-0005-0000-0000-0000CF060000}"/>
    <cellStyle name="Normal 1091 3 2" xfId="4075" xr:uid="{00000000-0005-0000-0000-0000D0060000}"/>
    <cellStyle name="Normal 1091 4" xfId="3876" xr:uid="{00000000-0005-0000-0000-0000D1060000}"/>
    <cellStyle name="Normal 1092" xfId="2140" xr:uid="{00000000-0005-0000-0000-0000D2060000}"/>
    <cellStyle name="Normal 1092 2" xfId="2222" xr:uid="{00000000-0005-0000-0000-0000D3060000}"/>
    <cellStyle name="Normal 1092 3" xfId="3414" xr:uid="{00000000-0005-0000-0000-0000D4060000}"/>
    <cellStyle name="Normal 1092 3 2" xfId="4076" xr:uid="{00000000-0005-0000-0000-0000D5060000}"/>
    <cellStyle name="Normal 1092 4" xfId="3877" xr:uid="{00000000-0005-0000-0000-0000D6060000}"/>
    <cellStyle name="Normal 1093" xfId="2141" xr:uid="{00000000-0005-0000-0000-0000D7060000}"/>
    <cellStyle name="Normal 1093 2" xfId="2223" xr:uid="{00000000-0005-0000-0000-0000D8060000}"/>
    <cellStyle name="Normal 1093 3" xfId="3415" xr:uid="{00000000-0005-0000-0000-0000D9060000}"/>
    <cellStyle name="Normal 1093 3 2" xfId="4077" xr:uid="{00000000-0005-0000-0000-0000DA060000}"/>
    <cellStyle name="Normal 1093 4" xfId="3878" xr:uid="{00000000-0005-0000-0000-0000DB060000}"/>
    <cellStyle name="Normal 1094" xfId="2142" xr:uid="{00000000-0005-0000-0000-0000DC060000}"/>
    <cellStyle name="Normal 1094 2" xfId="2224" xr:uid="{00000000-0005-0000-0000-0000DD060000}"/>
    <cellStyle name="Normal 1094 3" xfId="2588" xr:uid="{00000000-0005-0000-0000-0000DE060000}"/>
    <cellStyle name="Normal 1094 3 2" xfId="3070" xr:uid="{00000000-0005-0000-0000-0000DF060000}"/>
    <cellStyle name="Normal 1094 4" xfId="2669" xr:uid="{00000000-0005-0000-0000-0000E0060000}"/>
    <cellStyle name="Normal 1095" xfId="2143" xr:uid="{00000000-0005-0000-0000-0000E1060000}"/>
    <cellStyle name="Normal 1095 2" xfId="2225" xr:uid="{00000000-0005-0000-0000-0000E2060000}"/>
    <cellStyle name="Normal 1095 3" xfId="2589" xr:uid="{00000000-0005-0000-0000-0000E3060000}"/>
    <cellStyle name="Normal 1095 3 2" xfId="3071" xr:uid="{00000000-0005-0000-0000-0000E4060000}"/>
    <cellStyle name="Normal 1095 4" xfId="2670" xr:uid="{00000000-0005-0000-0000-0000E5060000}"/>
    <cellStyle name="Normal 1096" xfId="2144" xr:uid="{00000000-0005-0000-0000-0000E6060000}"/>
    <cellStyle name="Normal 1096 2" xfId="2263" xr:uid="{00000000-0005-0000-0000-0000E7060000}"/>
    <cellStyle name="Normal 1096 2 2" xfId="2756" xr:uid="{00000000-0005-0000-0000-0000E8060000}"/>
    <cellStyle name="Normal 1096 3" xfId="2671" xr:uid="{00000000-0005-0000-0000-0000E9060000}"/>
    <cellStyle name="Normal 1097" xfId="2145" xr:uid="{00000000-0005-0000-0000-0000EA060000}"/>
    <cellStyle name="Normal 1097 2" xfId="2264" xr:uid="{00000000-0005-0000-0000-0000EB060000}"/>
    <cellStyle name="Normal 1097 2 2" xfId="2757" xr:uid="{00000000-0005-0000-0000-0000EC060000}"/>
    <cellStyle name="Normal 1097 3" xfId="2672" xr:uid="{00000000-0005-0000-0000-0000ED060000}"/>
    <cellStyle name="Normal 1098" xfId="2146" xr:uid="{00000000-0005-0000-0000-0000EE060000}"/>
    <cellStyle name="Normal 1098 2" xfId="2265" xr:uid="{00000000-0005-0000-0000-0000EF060000}"/>
    <cellStyle name="Normal 1098 2 2" xfId="2758" xr:uid="{00000000-0005-0000-0000-0000F0060000}"/>
    <cellStyle name="Normal 1098 3" xfId="3416" xr:uid="{00000000-0005-0000-0000-0000F1060000}"/>
    <cellStyle name="Normal 1098 3 2" xfId="4078" xr:uid="{00000000-0005-0000-0000-0000F2060000}"/>
    <cellStyle name="Normal 1098 4" xfId="3879" xr:uid="{00000000-0005-0000-0000-0000F3060000}"/>
    <cellStyle name="Normal 1099" xfId="2147" xr:uid="{00000000-0005-0000-0000-0000F4060000}"/>
    <cellStyle name="Normal 1099 2" xfId="2269" xr:uid="{00000000-0005-0000-0000-0000F5060000}"/>
    <cellStyle name="Normal 1099 2 2" xfId="2759" xr:uid="{00000000-0005-0000-0000-0000F6060000}"/>
    <cellStyle name="Normal 1099 3" xfId="3417" xr:uid="{00000000-0005-0000-0000-0000F7060000}"/>
    <cellStyle name="Normal 1099 3 2" xfId="4079" xr:uid="{00000000-0005-0000-0000-0000F8060000}"/>
    <cellStyle name="Normal 1099 4" xfId="3880" xr:uid="{00000000-0005-0000-0000-0000F9060000}"/>
    <cellStyle name="Normal 11" xfId="12" xr:uid="{00000000-0005-0000-0000-0000FA060000}"/>
    <cellStyle name="Normal 11 2" xfId="399" xr:uid="{00000000-0005-0000-0000-0000FB060000}"/>
    <cellStyle name="Normal 11 2 2" xfId="3589" xr:uid="{00000000-0005-0000-0000-0000FC060000}"/>
    <cellStyle name="Normal 11 3" xfId="401" xr:uid="{00000000-0005-0000-0000-0000FD060000}"/>
    <cellStyle name="Normal 11 3 2" xfId="3594" xr:uid="{00000000-0005-0000-0000-0000FE060000}"/>
    <cellStyle name="Normal 11 4" xfId="355" xr:uid="{00000000-0005-0000-0000-0000FF060000}"/>
    <cellStyle name="Normal 11 5" xfId="971" xr:uid="{00000000-0005-0000-0000-000000070000}"/>
    <cellStyle name="Normal 11 6" xfId="3171" xr:uid="{00000000-0005-0000-0000-000001070000}"/>
    <cellStyle name="Normal 110" xfId="1109" xr:uid="{00000000-0005-0000-0000-000002070000}"/>
    <cellStyle name="Normal 1100" xfId="2148" xr:uid="{00000000-0005-0000-0000-000003070000}"/>
    <cellStyle name="Normal 1100 2" xfId="2270" xr:uid="{00000000-0005-0000-0000-000004070000}"/>
    <cellStyle name="Normal 1100 2 2" xfId="2760" xr:uid="{00000000-0005-0000-0000-000005070000}"/>
    <cellStyle name="Normal 1100 3" xfId="3418" xr:uid="{00000000-0005-0000-0000-000006070000}"/>
    <cellStyle name="Normal 1100 3 2" xfId="4080" xr:uid="{00000000-0005-0000-0000-000007070000}"/>
    <cellStyle name="Normal 1100 4" xfId="3881" xr:uid="{00000000-0005-0000-0000-000008070000}"/>
    <cellStyle name="Normal 1101" xfId="2149" xr:uid="{00000000-0005-0000-0000-000009070000}"/>
    <cellStyle name="Normal 1101 2" xfId="2271" xr:uid="{00000000-0005-0000-0000-00000A070000}"/>
    <cellStyle name="Normal 1101 2 2" xfId="2761" xr:uid="{00000000-0005-0000-0000-00000B070000}"/>
    <cellStyle name="Normal 1101 3" xfId="2673" xr:uid="{00000000-0005-0000-0000-00000C070000}"/>
    <cellStyle name="Normal 1102" xfId="528" xr:uid="{00000000-0005-0000-0000-00000D070000}"/>
    <cellStyle name="Normal 1102 2" xfId="2272" xr:uid="{00000000-0005-0000-0000-00000E070000}"/>
    <cellStyle name="Normal 1102 2 2" xfId="2762" xr:uid="{00000000-0005-0000-0000-00000F070000}"/>
    <cellStyle name="Normal 1102 3" xfId="2165" xr:uid="{00000000-0005-0000-0000-000010070000}"/>
    <cellStyle name="Normal 1102 3 2" xfId="3419" xr:uid="{00000000-0005-0000-0000-000011070000}"/>
    <cellStyle name="Normal 1102 3 2 2" xfId="4081" xr:uid="{00000000-0005-0000-0000-000012070000}"/>
    <cellStyle name="Normal 1102 3 3" xfId="3882" xr:uid="{00000000-0005-0000-0000-000013070000}"/>
    <cellStyle name="Normal 1102 4" xfId="3276" xr:uid="{00000000-0005-0000-0000-000014070000}"/>
    <cellStyle name="Normal 1102 4 2" xfId="3973" xr:uid="{00000000-0005-0000-0000-000015070000}"/>
    <cellStyle name="Normal 1102 5" xfId="3766" xr:uid="{00000000-0005-0000-0000-000016070000}"/>
    <cellStyle name="Normal 1103" xfId="526" xr:uid="{00000000-0005-0000-0000-000017070000}"/>
    <cellStyle name="Normal 1103 2" xfId="2273" xr:uid="{00000000-0005-0000-0000-000018070000}"/>
    <cellStyle name="Normal 1103 2 2" xfId="2763" xr:uid="{00000000-0005-0000-0000-000019070000}"/>
    <cellStyle name="Normal 1103 3" xfId="2166" xr:uid="{00000000-0005-0000-0000-00001A070000}"/>
    <cellStyle name="Normal 1103 3 2" xfId="3420" xr:uid="{00000000-0005-0000-0000-00001B070000}"/>
    <cellStyle name="Normal 1103 3 2 2" xfId="4082" xr:uid="{00000000-0005-0000-0000-00001C070000}"/>
    <cellStyle name="Normal 1103 3 3" xfId="3883" xr:uid="{00000000-0005-0000-0000-00001D070000}"/>
    <cellStyle name="Normal 1103 4" xfId="3279" xr:uid="{00000000-0005-0000-0000-00001E070000}"/>
    <cellStyle name="Normal 1103 4 2" xfId="3976" xr:uid="{00000000-0005-0000-0000-00001F070000}"/>
    <cellStyle name="Normal 1103 5" xfId="3765" xr:uid="{00000000-0005-0000-0000-000020070000}"/>
    <cellStyle name="Normal 1104" xfId="2167" xr:uid="{00000000-0005-0000-0000-000021070000}"/>
    <cellStyle name="Normal 1104 2" xfId="2274" xr:uid="{00000000-0005-0000-0000-000022070000}"/>
    <cellStyle name="Normal 1104 2 2" xfId="2764" xr:uid="{00000000-0005-0000-0000-000023070000}"/>
    <cellStyle name="Normal 1104 3" xfId="3421" xr:uid="{00000000-0005-0000-0000-000024070000}"/>
    <cellStyle name="Normal 1104 3 2" xfId="4083" xr:uid="{00000000-0005-0000-0000-000025070000}"/>
    <cellStyle name="Normal 1104 4" xfId="3884" xr:uid="{00000000-0005-0000-0000-000026070000}"/>
    <cellStyle name="Normal 1105" xfId="532" xr:uid="{00000000-0005-0000-0000-000027070000}"/>
    <cellStyle name="Normal 1105 2" xfId="2275" xr:uid="{00000000-0005-0000-0000-000028070000}"/>
    <cellStyle name="Normal 1105 2 2" xfId="2765" xr:uid="{00000000-0005-0000-0000-000029070000}"/>
    <cellStyle name="Normal 1105 3" xfId="2168" xr:uid="{00000000-0005-0000-0000-00002A070000}"/>
    <cellStyle name="Normal 1105 3 2" xfId="3422" xr:uid="{00000000-0005-0000-0000-00002B070000}"/>
    <cellStyle name="Normal 1105 3 2 2" xfId="4084" xr:uid="{00000000-0005-0000-0000-00002C070000}"/>
    <cellStyle name="Normal 1105 3 3" xfId="3885" xr:uid="{00000000-0005-0000-0000-00002D070000}"/>
    <cellStyle name="Normal 1105 4" xfId="3278" xr:uid="{00000000-0005-0000-0000-00002E070000}"/>
    <cellStyle name="Normal 1105 4 2" xfId="3975" xr:uid="{00000000-0005-0000-0000-00002F070000}"/>
    <cellStyle name="Normal 1105 5" xfId="3767" xr:uid="{00000000-0005-0000-0000-000030070000}"/>
    <cellStyle name="Normal 1106" xfId="2178" xr:uid="{00000000-0005-0000-0000-000031070000}"/>
    <cellStyle name="Normal 1106 2" xfId="2276" xr:uid="{00000000-0005-0000-0000-000032070000}"/>
    <cellStyle name="Normal 1106 2 2" xfId="2766" xr:uid="{00000000-0005-0000-0000-000033070000}"/>
    <cellStyle name="Normal 1106 3" xfId="2692" xr:uid="{00000000-0005-0000-0000-000034070000}"/>
    <cellStyle name="Normal 1107" xfId="2179" xr:uid="{00000000-0005-0000-0000-000035070000}"/>
    <cellStyle name="Normal 1107 2" xfId="2277" xr:uid="{00000000-0005-0000-0000-000036070000}"/>
    <cellStyle name="Normal 1107 2 2" xfId="2767" xr:uid="{00000000-0005-0000-0000-000037070000}"/>
    <cellStyle name="Normal 1107 3" xfId="2693" xr:uid="{00000000-0005-0000-0000-000038070000}"/>
    <cellStyle name="Normal 1108" xfId="2180" xr:uid="{00000000-0005-0000-0000-000039070000}"/>
    <cellStyle name="Normal 1108 2" xfId="2278" xr:uid="{00000000-0005-0000-0000-00003A070000}"/>
    <cellStyle name="Normal 1108 2 2" xfId="2768" xr:uid="{00000000-0005-0000-0000-00003B070000}"/>
    <cellStyle name="Normal 1108 3" xfId="2694" xr:uid="{00000000-0005-0000-0000-00003C070000}"/>
    <cellStyle name="Normal 1109" xfId="2181" xr:uid="{00000000-0005-0000-0000-00003D070000}"/>
    <cellStyle name="Normal 1109 2" xfId="2279" xr:uid="{00000000-0005-0000-0000-00003E070000}"/>
    <cellStyle name="Normal 1109 2 2" xfId="2769" xr:uid="{00000000-0005-0000-0000-00003F070000}"/>
    <cellStyle name="Normal 1109 3" xfId="3423" xr:uid="{00000000-0005-0000-0000-000040070000}"/>
    <cellStyle name="Normal 1109 3 2" xfId="4085" xr:uid="{00000000-0005-0000-0000-000041070000}"/>
    <cellStyle name="Normal 1109 4" xfId="3886" xr:uid="{00000000-0005-0000-0000-000042070000}"/>
    <cellStyle name="Normal 111" xfId="1110" xr:uid="{00000000-0005-0000-0000-000043070000}"/>
    <cellStyle name="Normal 1110" xfId="2182" xr:uid="{00000000-0005-0000-0000-000044070000}"/>
    <cellStyle name="Normal 1110 2" xfId="2280" xr:uid="{00000000-0005-0000-0000-000045070000}"/>
    <cellStyle name="Normal 1110 2 2" xfId="2770" xr:uid="{00000000-0005-0000-0000-000046070000}"/>
    <cellStyle name="Normal 1110 3" xfId="3424" xr:uid="{00000000-0005-0000-0000-000047070000}"/>
    <cellStyle name="Normal 1110 3 2" xfId="4086" xr:uid="{00000000-0005-0000-0000-000048070000}"/>
    <cellStyle name="Normal 1110 4" xfId="3887" xr:uid="{00000000-0005-0000-0000-000049070000}"/>
    <cellStyle name="Normal 1111" xfId="2183" xr:uid="{00000000-0005-0000-0000-00004A070000}"/>
    <cellStyle name="Normal 1111 2" xfId="2281" xr:uid="{00000000-0005-0000-0000-00004B070000}"/>
    <cellStyle name="Normal 1111 2 2" xfId="2771" xr:uid="{00000000-0005-0000-0000-00004C070000}"/>
    <cellStyle name="Normal 1111 3" xfId="3425" xr:uid="{00000000-0005-0000-0000-00004D070000}"/>
    <cellStyle name="Normal 1111 3 2" xfId="4087" xr:uid="{00000000-0005-0000-0000-00004E070000}"/>
    <cellStyle name="Normal 1111 4" xfId="3888" xr:uid="{00000000-0005-0000-0000-00004F070000}"/>
    <cellStyle name="Normal 1112" xfId="2197" xr:uid="{00000000-0005-0000-0000-000050070000}"/>
    <cellStyle name="Normal 1112 2" xfId="2282" xr:uid="{00000000-0005-0000-0000-000051070000}"/>
    <cellStyle name="Normal 1112 2 2" xfId="2772" xr:uid="{00000000-0005-0000-0000-000052070000}"/>
    <cellStyle name="Normal 1112 3" xfId="3426" xr:uid="{00000000-0005-0000-0000-000053070000}"/>
    <cellStyle name="Normal 1112 3 2" xfId="4088" xr:uid="{00000000-0005-0000-0000-000054070000}"/>
    <cellStyle name="Normal 1112 4" xfId="3889" xr:uid="{00000000-0005-0000-0000-000055070000}"/>
    <cellStyle name="Normal 1113" xfId="2198" xr:uid="{00000000-0005-0000-0000-000056070000}"/>
    <cellStyle name="Normal 1113 2" xfId="2283" xr:uid="{00000000-0005-0000-0000-000057070000}"/>
    <cellStyle name="Normal 1113 2 2" xfId="2773" xr:uid="{00000000-0005-0000-0000-000058070000}"/>
    <cellStyle name="Normal 1113 3" xfId="3427" xr:uid="{00000000-0005-0000-0000-000059070000}"/>
    <cellStyle name="Normal 1113 3 2" xfId="4089" xr:uid="{00000000-0005-0000-0000-00005A070000}"/>
    <cellStyle name="Normal 1113 4" xfId="3890" xr:uid="{00000000-0005-0000-0000-00005B070000}"/>
    <cellStyle name="Normal 1114" xfId="2199" xr:uid="{00000000-0005-0000-0000-00005C070000}"/>
    <cellStyle name="Normal 1114 2" xfId="2284" xr:uid="{00000000-0005-0000-0000-00005D070000}"/>
    <cellStyle name="Normal 1114 2 2" xfId="2774" xr:uid="{00000000-0005-0000-0000-00005E070000}"/>
    <cellStyle name="Normal 1114 3" xfId="3428" xr:uid="{00000000-0005-0000-0000-00005F070000}"/>
    <cellStyle name="Normal 1114 3 2" xfId="4090" xr:uid="{00000000-0005-0000-0000-000060070000}"/>
    <cellStyle name="Normal 1114 4" xfId="3891" xr:uid="{00000000-0005-0000-0000-000061070000}"/>
    <cellStyle name="Normal 1115" xfId="2200" xr:uid="{00000000-0005-0000-0000-000062070000}"/>
    <cellStyle name="Normal 1115 2" xfId="2285" xr:uid="{00000000-0005-0000-0000-000063070000}"/>
    <cellStyle name="Normal 1115 2 2" xfId="2775" xr:uid="{00000000-0005-0000-0000-000064070000}"/>
    <cellStyle name="Normal 1115 3" xfId="3429" xr:uid="{00000000-0005-0000-0000-000065070000}"/>
    <cellStyle name="Normal 1115 3 2" xfId="4091" xr:uid="{00000000-0005-0000-0000-000066070000}"/>
    <cellStyle name="Normal 1115 4" xfId="3892" xr:uid="{00000000-0005-0000-0000-000067070000}"/>
    <cellStyle name="Normal 1116" xfId="2201" xr:uid="{00000000-0005-0000-0000-000068070000}"/>
    <cellStyle name="Normal 1116 2" xfId="2286" xr:uid="{00000000-0005-0000-0000-000069070000}"/>
    <cellStyle name="Normal 1116 2 2" xfId="2776" xr:uid="{00000000-0005-0000-0000-00006A070000}"/>
    <cellStyle name="Normal 1116 3" xfId="3430" xr:uid="{00000000-0005-0000-0000-00006B070000}"/>
    <cellStyle name="Normal 1116 3 2" xfId="4092" xr:uid="{00000000-0005-0000-0000-00006C070000}"/>
    <cellStyle name="Normal 1116 4" xfId="3893" xr:uid="{00000000-0005-0000-0000-00006D070000}"/>
    <cellStyle name="Normal 1117" xfId="2202" xr:uid="{00000000-0005-0000-0000-00006E070000}"/>
    <cellStyle name="Normal 1117 2" xfId="2287" xr:uid="{00000000-0005-0000-0000-00006F070000}"/>
    <cellStyle name="Normal 1117 2 2" xfId="2777" xr:uid="{00000000-0005-0000-0000-000070070000}"/>
    <cellStyle name="Normal 1117 3" xfId="3431" xr:uid="{00000000-0005-0000-0000-000071070000}"/>
    <cellStyle name="Normal 1117 3 2" xfId="4093" xr:uid="{00000000-0005-0000-0000-000072070000}"/>
    <cellStyle name="Normal 1117 4" xfId="3894" xr:uid="{00000000-0005-0000-0000-000073070000}"/>
    <cellStyle name="Normal 1118" xfId="2204" xr:uid="{00000000-0005-0000-0000-000074070000}"/>
    <cellStyle name="Normal 1118 2" xfId="2288" xr:uid="{00000000-0005-0000-0000-000075070000}"/>
    <cellStyle name="Normal 1118 2 2" xfId="2778" xr:uid="{00000000-0005-0000-0000-000076070000}"/>
    <cellStyle name="Normal 1118 3" xfId="2709" xr:uid="{00000000-0005-0000-0000-000077070000}"/>
    <cellStyle name="Normal 1119" xfId="2203" xr:uid="{00000000-0005-0000-0000-000078070000}"/>
    <cellStyle name="Normal 1119 2" xfId="2289" xr:uid="{00000000-0005-0000-0000-000079070000}"/>
    <cellStyle name="Normal 1119 2 2" xfId="2779" xr:uid="{00000000-0005-0000-0000-00007A070000}"/>
    <cellStyle name="Normal 1119 3" xfId="2708" xr:uid="{00000000-0005-0000-0000-00007B070000}"/>
    <cellStyle name="Normal 112" xfId="1111" xr:uid="{00000000-0005-0000-0000-00007C070000}"/>
    <cellStyle name="Normal 1120" xfId="536" xr:uid="{00000000-0005-0000-0000-00007D070000}"/>
    <cellStyle name="Normal 1120 2" xfId="2290" xr:uid="{00000000-0005-0000-0000-00007E070000}"/>
    <cellStyle name="Normal 1120 2 2" xfId="2780" xr:uid="{00000000-0005-0000-0000-00007F070000}"/>
    <cellStyle name="Normal 1120 3" xfId="3283" xr:uid="{00000000-0005-0000-0000-000080070000}"/>
    <cellStyle name="Normal 1120 3 2" xfId="3980" xr:uid="{00000000-0005-0000-0000-000081070000}"/>
    <cellStyle name="Normal 1120 4" xfId="3769" xr:uid="{00000000-0005-0000-0000-000082070000}"/>
    <cellStyle name="Normal 1121" xfId="2227" xr:uid="{00000000-0005-0000-0000-000083070000}"/>
    <cellStyle name="Normal 1121 2" xfId="2291" xr:uid="{00000000-0005-0000-0000-000084070000}"/>
    <cellStyle name="Normal 1121 2 2" xfId="2781" xr:uid="{00000000-0005-0000-0000-000085070000}"/>
    <cellStyle name="Normal 1121 3" xfId="3433" xr:uid="{00000000-0005-0000-0000-000086070000}"/>
    <cellStyle name="Normal 1121 3 2" xfId="4095" xr:uid="{00000000-0005-0000-0000-000087070000}"/>
    <cellStyle name="Normal 1121 4" xfId="3896" xr:uid="{00000000-0005-0000-0000-000088070000}"/>
    <cellStyle name="Normal 1122" xfId="534" xr:uid="{00000000-0005-0000-0000-000089070000}"/>
    <cellStyle name="Normal 1122 2" xfId="2292" xr:uid="{00000000-0005-0000-0000-00008A070000}"/>
    <cellStyle name="Normal 1122 2 2" xfId="2782" xr:uid="{00000000-0005-0000-0000-00008B070000}"/>
    <cellStyle name="Normal 1122 3" xfId="3280" xr:uid="{00000000-0005-0000-0000-00008C070000}"/>
    <cellStyle name="Normal 1122 3 2" xfId="3977" xr:uid="{00000000-0005-0000-0000-00008D070000}"/>
    <cellStyle name="Normal 1122 4" xfId="3768" xr:uid="{00000000-0005-0000-0000-00008E070000}"/>
    <cellStyle name="Normal 1123" xfId="540" xr:uid="{00000000-0005-0000-0000-00008F070000}"/>
    <cellStyle name="Normal 1123 2" xfId="2293" xr:uid="{00000000-0005-0000-0000-000090070000}"/>
    <cellStyle name="Normal 1123 2 2" xfId="2783" xr:uid="{00000000-0005-0000-0000-000091070000}"/>
    <cellStyle name="Normal 1123 3" xfId="3285" xr:uid="{00000000-0005-0000-0000-000092070000}"/>
    <cellStyle name="Normal 1123 3 2" xfId="3982" xr:uid="{00000000-0005-0000-0000-000093070000}"/>
    <cellStyle name="Normal 1123 4" xfId="3772" xr:uid="{00000000-0005-0000-0000-000094070000}"/>
    <cellStyle name="Normal 1124" xfId="2243" xr:uid="{00000000-0005-0000-0000-000095070000}"/>
    <cellStyle name="Normal 1124 2" xfId="2294" xr:uid="{00000000-0005-0000-0000-000096070000}"/>
    <cellStyle name="Normal 1124 2 2" xfId="2784" xr:uid="{00000000-0005-0000-0000-000097070000}"/>
    <cellStyle name="Normal 1124 3" xfId="3435" xr:uid="{00000000-0005-0000-0000-000098070000}"/>
    <cellStyle name="Normal 1124 3 2" xfId="4096" xr:uid="{00000000-0005-0000-0000-000099070000}"/>
    <cellStyle name="Normal 1124 4" xfId="3897" xr:uid="{00000000-0005-0000-0000-00009A070000}"/>
    <cellStyle name="Normal 1125" xfId="2226" xr:uid="{00000000-0005-0000-0000-00009B070000}"/>
    <cellStyle name="Normal 1125 2" xfId="2295" xr:uid="{00000000-0005-0000-0000-00009C070000}"/>
    <cellStyle name="Normal 1125 2 2" xfId="2785" xr:uid="{00000000-0005-0000-0000-00009D070000}"/>
    <cellStyle name="Normal 1125 3" xfId="3432" xr:uid="{00000000-0005-0000-0000-00009E070000}"/>
    <cellStyle name="Normal 1125 3 2" xfId="4094" xr:uid="{00000000-0005-0000-0000-00009F070000}"/>
    <cellStyle name="Normal 1125 4" xfId="3895" xr:uid="{00000000-0005-0000-0000-0000A0070000}"/>
    <cellStyle name="Normal 1126" xfId="2228" xr:uid="{00000000-0005-0000-0000-0000A1070000}"/>
    <cellStyle name="Normal 1126 2" xfId="2296" xr:uid="{00000000-0005-0000-0000-0000A2070000}"/>
    <cellStyle name="Normal 1126 2 2" xfId="2786" xr:uid="{00000000-0005-0000-0000-0000A3070000}"/>
    <cellStyle name="Normal 1126 3" xfId="2723" xr:uid="{00000000-0005-0000-0000-0000A4070000}"/>
    <cellStyle name="Normal 1127" xfId="2229" xr:uid="{00000000-0005-0000-0000-0000A5070000}"/>
    <cellStyle name="Normal 1127 2" xfId="2297" xr:uid="{00000000-0005-0000-0000-0000A6070000}"/>
    <cellStyle name="Normal 1127 2 2" xfId="2787" xr:uid="{00000000-0005-0000-0000-0000A7070000}"/>
    <cellStyle name="Normal 1127 3" xfId="2724" xr:uid="{00000000-0005-0000-0000-0000A8070000}"/>
    <cellStyle name="Normal 1128" xfId="2244" xr:uid="{00000000-0005-0000-0000-0000A9070000}"/>
    <cellStyle name="Normal 1128 2" xfId="2298" xr:uid="{00000000-0005-0000-0000-0000AA070000}"/>
    <cellStyle name="Normal 1128 2 2" xfId="2788" xr:uid="{00000000-0005-0000-0000-0000AB070000}"/>
    <cellStyle name="Normal 1128 3" xfId="2738" xr:uid="{00000000-0005-0000-0000-0000AC070000}"/>
    <cellStyle name="Normal 1129" xfId="2245" xr:uid="{00000000-0005-0000-0000-0000AD070000}"/>
    <cellStyle name="Normal 1129 2" xfId="2299" xr:uid="{00000000-0005-0000-0000-0000AE070000}"/>
    <cellStyle name="Normal 1129 2 2" xfId="2789" xr:uid="{00000000-0005-0000-0000-0000AF070000}"/>
    <cellStyle name="Normal 1129 3" xfId="2739" xr:uid="{00000000-0005-0000-0000-0000B0070000}"/>
    <cellStyle name="Normal 113" xfId="1112" xr:uid="{00000000-0005-0000-0000-0000B1070000}"/>
    <cellStyle name="Normal 1130" xfId="2246" xr:uid="{00000000-0005-0000-0000-0000B2070000}"/>
    <cellStyle name="Normal 1130 2" xfId="2300" xr:uid="{00000000-0005-0000-0000-0000B3070000}"/>
    <cellStyle name="Normal 1130 2 2" xfId="2790" xr:uid="{00000000-0005-0000-0000-0000B4070000}"/>
    <cellStyle name="Normal 1130 3" xfId="2740" xr:uid="{00000000-0005-0000-0000-0000B5070000}"/>
    <cellStyle name="Normal 1131" xfId="2247" xr:uid="{00000000-0005-0000-0000-0000B6070000}"/>
    <cellStyle name="Normal 1131 2" xfId="2301" xr:uid="{00000000-0005-0000-0000-0000B7070000}"/>
    <cellStyle name="Normal 1131 2 2" xfId="2791" xr:uid="{00000000-0005-0000-0000-0000B8070000}"/>
    <cellStyle name="Normal 1131 3" xfId="2741" xr:uid="{00000000-0005-0000-0000-0000B9070000}"/>
    <cellStyle name="Normal 1132" xfId="2248" xr:uid="{00000000-0005-0000-0000-0000BA070000}"/>
    <cellStyle name="Normal 1132 2" xfId="2302" xr:uid="{00000000-0005-0000-0000-0000BB070000}"/>
    <cellStyle name="Normal 1132 2 2" xfId="2792" xr:uid="{00000000-0005-0000-0000-0000BC070000}"/>
    <cellStyle name="Normal 1132 3" xfId="2742" xr:uid="{00000000-0005-0000-0000-0000BD070000}"/>
    <cellStyle name="Normal 1133" xfId="538" xr:uid="{00000000-0005-0000-0000-0000BE070000}"/>
    <cellStyle name="Normal 1133 2" xfId="2303" xr:uid="{00000000-0005-0000-0000-0000BF070000}"/>
    <cellStyle name="Normal 1133 2 2" xfId="2793" xr:uid="{00000000-0005-0000-0000-0000C0070000}"/>
    <cellStyle name="Normal 1133 3" xfId="3282" xr:uid="{00000000-0005-0000-0000-0000C1070000}"/>
    <cellStyle name="Normal 1133 3 2" xfId="3979" xr:uid="{00000000-0005-0000-0000-0000C2070000}"/>
    <cellStyle name="Normal 1133 4" xfId="3770" xr:uid="{00000000-0005-0000-0000-0000C3070000}"/>
    <cellStyle name="Normal 1134" xfId="545" xr:uid="{00000000-0005-0000-0000-0000C4070000}"/>
    <cellStyle name="Normal 1134 2" xfId="2304" xr:uid="{00000000-0005-0000-0000-0000C5070000}"/>
    <cellStyle name="Normal 1134 2 2" xfId="2794" xr:uid="{00000000-0005-0000-0000-0000C6070000}"/>
    <cellStyle name="Normal 1134 3" xfId="3287" xr:uid="{00000000-0005-0000-0000-0000C7070000}"/>
    <cellStyle name="Normal 1134 3 2" xfId="3984" xr:uid="{00000000-0005-0000-0000-0000C8070000}"/>
    <cellStyle name="Normal 1134 4" xfId="3777" xr:uid="{00000000-0005-0000-0000-0000C9070000}"/>
    <cellStyle name="Normal 1135" xfId="543" xr:uid="{00000000-0005-0000-0000-0000CA070000}"/>
    <cellStyle name="Normal 1135 2" xfId="2305" xr:uid="{00000000-0005-0000-0000-0000CB070000}"/>
    <cellStyle name="Normal 1135 2 2" xfId="2795" xr:uid="{00000000-0005-0000-0000-0000CC070000}"/>
    <cellStyle name="Normal 1135 3" xfId="3284" xr:uid="{00000000-0005-0000-0000-0000CD070000}"/>
    <cellStyle name="Normal 1135 3 2" xfId="3981" xr:uid="{00000000-0005-0000-0000-0000CE070000}"/>
    <cellStyle name="Normal 1135 4" xfId="3775" xr:uid="{00000000-0005-0000-0000-0000CF070000}"/>
    <cellStyle name="Normal 1136" xfId="2249" xr:uid="{00000000-0005-0000-0000-0000D0070000}"/>
    <cellStyle name="Normal 1136 2" xfId="2306" xr:uid="{00000000-0005-0000-0000-0000D1070000}"/>
    <cellStyle name="Normal 1136 2 2" xfId="2796" xr:uid="{00000000-0005-0000-0000-0000D2070000}"/>
    <cellStyle name="Normal 1136 3" xfId="3436" xr:uid="{00000000-0005-0000-0000-0000D3070000}"/>
    <cellStyle name="Normal 1136 3 2" xfId="4097" xr:uid="{00000000-0005-0000-0000-0000D4070000}"/>
    <cellStyle name="Normal 1136 4" xfId="3898" xr:uid="{00000000-0005-0000-0000-0000D5070000}"/>
    <cellStyle name="Normal 1137" xfId="2307" xr:uid="{00000000-0005-0000-0000-0000D6070000}"/>
    <cellStyle name="Normal 1137 2" xfId="2797" xr:uid="{00000000-0005-0000-0000-0000D7070000}"/>
    <cellStyle name="Normal 1138" xfId="2308" xr:uid="{00000000-0005-0000-0000-0000D8070000}"/>
    <cellStyle name="Normal 1138 2" xfId="2798" xr:uid="{00000000-0005-0000-0000-0000D9070000}"/>
    <cellStyle name="Normal 1139" xfId="2309" xr:uid="{00000000-0005-0000-0000-0000DA070000}"/>
    <cellStyle name="Normal 1139 2" xfId="2799" xr:uid="{00000000-0005-0000-0000-0000DB070000}"/>
    <cellStyle name="Normal 114" xfId="1113" xr:uid="{00000000-0005-0000-0000-0000DC070000}"/>
    <cellStyle name="Normal 1140" xfId="2310" xr:uid="{00000000-0005-0000-0000-0000DD070000}"/>
    <cellStyle name="Normal 1140 2" xfId="2800" xr:uid="{00000000-0005-0000-0000-0000DE070000}"/>
    <cellStyle name="Normal 1141" xfId="2311" xr:uid="{00000000-0005-0000-0000-0000DF070000}"/>
    <cellStyle name="Normal 1141 2" xfId="2801" xr:uid="{00000000-0005-0000-0000-0000E0070000}"/>
    <cellStyle name="Normal 1142" xfId="2312" xr:uid="{00000000-0005-0000-0000-0000E1070000}"/>
    <cellStyle name="Normal 1142 2" xfId="2802" xr:uid="{00000000-0005-0000-0000-0000E2070000}"/>
    <cellStyle name="Normal 1143" xfId="2313" xr:uid="{00000000-0005-0000-0000-0000E3070000}"/>
    <cellStyle name="Normal 1143 2" xfId="2803" xr:uid="{00000000-0005-0000-0000-0000E4070000}"/>
    <cellStyle name="Normal 1144" xfId="2314" xr:uid="{00000000-0005-0000-0000-0000E5070000}"/>
    <cellStyle name="Normal 1144 2" xfId="2804" xr:uid="{00000000-0005-0000-0000-0000E6070000}"/>
    <cellStyle name="Normal 1145" xfId="2315" xr:uid="{00000000-0005-0000-0000-0000E7070000}"/>
    <cellStyle name="Normal 1145 2" xfId="2805" xr:uid="{00000000-0005-0000-0000-0000E8070000}"/>
    <cellStyle name="Normal 1146" xfId="2316" xr:uid="{00000000-0005-0000-0000-0000E9070000}"/>
    <cellStyle name="Normal 1146 2" xfId="2806" xr:uid="{00000000-0005-0000-0000-0000EA070000}"/>
    <cellStyle name="Normal 1147" xfId="2317" xr:uid="{00000000-0005-0000-0000-0000EB070000}"/>
    <cellStyle name="Normal 1147 2" xfId="2807" xr:uid="{00000000-0005-0000-0000-0000EC070000}"/>
    <cellStyle name="Normal 1148" xfId="2318" xr:uid="{00000000-0005-0000-0000-0000ED070000}"/>
    <cellStyle name="Normal 1148 2" xfId="2808" xr:uid="{00000000-0005-0000-0000-0000EE070000}"/>
    <cellStyle name="Normal 1149" xfId="2319" xr:uid="{00000000-0005-0000-0000-0000EF070000}"/>
    <cellStyle name="Normal 1149 2" xfId="2809" xr:uid="{00000000-0005-0000-0000-0000F0070000}"/>
    <cellStyle name="Normal 115" xfId="1114" xr:uid="{00000000-0005-0000-0000-0000F1070000}"/>
    <cellStyle name="Normal 1150" xfId="2320" xr:uid="{00000000-0005-0000-0000-0000F2070000}"/>
    <cellStyle name="Normal 1150 2" xfId="2810" xr:uid="{00000000-0005-0000-0000-0000F3070000}"/>
    <cellStyle name="Normal 1151" xfId="2321" xr:uid="{00000000-0005-0000-0000-0000F4070000}"/>
    <cellStyle name="Normal 1151 2" xfId="2811" xr:uid="{00000000-0005-0000-0000-0000F5070000}"/>
    <cellStyle name="Normal 1152" xfId="2322" xr:uid="{00000000-0005-0000-0000-0000F6070000}"/>
    <cellStyle name="Normal 1152 2" xfId="2812" xr:uid="{00000000-0005-0000-0000-0000F7070000}"/>
    <cellStyle name="Normal 1153" xfId="2323" xr:uid="{00000000-0005-0000-0000-0000F8070000}"/>
    <cellStyle name="Normal 1153 2" xfId="2813" xr:uid="{00000000-0005-0000-0000-0000F9070000}"/>
    <cellStyle name="Normal 1154" xfId="2324" xr:uid="{00000000-0005-0000-0000-0000FA070000}"/>
    <cellStyle name="Normal 1154 2" xfId="2814" xr:uid="{00000000-0005-0000-0000-0000FB070000}"/>
    <cellStyle name="Normal 1155" xfId="2325" xr:uid="{00000000-0005-0000-0000-0000FC070000}"/>
    <cellStyle name="Normal 1155 2" xfId="2815" xr:uid="{00000000-0005-0000-0000-0000FD070000}"/>
    <cellStyle name="Normal 1156" xfId="2326" xr:uid="{00000000-0005-0000-0000-0000FE070000}"/>
    <cellStyle name="Normal 1156 2" xfId="2816" xr:uid="{00000000-0005-0000-0000-0000FF070000}"/>
    <cellStyle name="Normal 1157" xfId="2327" xr:uid="{00000000-0005-0000-0000-000000080000}"/>
    <cellStyle name="Normal 1157 2" xfId="2817" xr:uid="{00000000-0005-0000-0000-000001080000}"/>
    <cellStyle name="Normal 1158" xfId="2328" xr:uid="{00000000-0005-0000-0000-000002080000}"/>
    <cellStyle name="Normal 1158 2" xfId="2818" xr:uid="{00000000-0005-0000-0000-000003080000}"/>
    <cellStyle name="Normal 1159" xfId="2329" xr:uid="{00000000-0005-0000-0000-000004080000}"/>
    <cellStyle name="Normal 1159 2" xfId="2819" xr:uid="{00000000-0005-0000-0000-000005080000}"/>
    <cellStyle name="Normal 116" xfId="1115" xr:uid="{00000000-0005-0000-0000-000006080000}"/>
    <cellStyle name="Normal 1160" xfId="2330" xr:uid="{00000000-0005-0000-0000-000007080000}"/>
    <cellStyle name="Normal 1160 2" xfId="2820" xr:uid="{00000000-0005-0000-0000-000008080000}"/>
    <cellStyle name="Normal 1161" xfId="2331" xr:uid="{00000000-0005-0000-0000-000009080000}"/>
    <cellStyle name="Normal 1161 2" xfId="2821" xr:uid="{00000000-0005-0000-0000-00000A080000}"/>
    <cellStyle name="Normal 1162" xfId="2332" xr:uid="{00000000-0005-0000-0000-00000B080000}"/>
    <cellStyle name="Normal 1162 2" xfId="2822" xr:uid="{00000000-0005-0000-0000-00000C080000}"/>
    <cellStyle name="Normal 1163" xfId="2333" xr:uid="{00000000-0005-0000-0000-00000D080000}"/>
    <cellStyle name="Normal 1163 2" xfId="2823" xr:uid="{00000000-0005-0000-0000-00000E080000}"/>
    <cellStyle name="Normal 1164" xfId="2334" xr:uid="{00000000-0005-0000-0000-00000F080000}"/>
    <cellStyle name="Normal 1164 2" xfId="2824" xr:uid="{00000000-0005-0000-0000-000010080000}"/>
    <cellStyle name="Normal 1165" xfId="2335" xr:uid="{00000000-0005-0000-0000-000011080000}"/>
    <cellStyle name="Normal 1165 2" xfId="2825" xr:uid="{00000000-0005-0000-0000-000012080000}"/>
    <cellStyle name="Normal 1166" xfId="2336" xr:uid="{00000000-0005-0000-0000-000013080000}"/>
    <cellStyle name="Normal 1166 2" xfId="2826" xr:uid="{00000000-0005-0000-0000-000014080000}"/>
    <cellStyle name="Normal 1167" xfId="2337" xr:uid="{00000000-0005-0000-0000-000015080000}"/>
    <cellStyle name="Normal 1167 2" xfId="2827" xr:uid="{00000000-0005-0000-0000-000016080000}"/>
    <cellStyle name="Normal 1168" xfId="2338" xr:uid="{00000000-0005-0000-0000-000017080000}"/>
    <cellStyle name="Normal 1168 2" xfId="2828" xr:uid="{00000000-0005-0000-0000-000018080000}"/>
    <cellStyle name="Normal 1169" xfId="2339" xr:uid="{00000000-0005-0000-0000-000019080000}"/>
    <cellStyle name="Normal 1169 2" xfId="2829" xr:uid="{00000000-0005-0000-0000-00001A080000}"/>
    <cellStyle name="Normal 117" xfId="1116" xr:uid="{00000000-0005-0000-0000-00001B080000}"/>
    <cellStyle name="Normal 1170" xfId="2340" xr:uid="{00000000-0005-0000-0000-00001C080000}"/>
    <cellStyle name="Normal 1170 2" xfId="2830" xr:uid="{00000000-0005-0000-0000-00001D080000}"/>
    <cellStyle name="Normal 1171" xfId="2341" xr:uid="{00000000-0005-0000-0000-00001E080000}"/>
    <cellStyle name="Normal 1171 2" xfId="2831" xr:uid="{00000000-0005-0000-0000-00001F080000}"/>
    <cellStyle name="Normal 1172" xfId="2342" xr:uid="{00000000-0005-0000-0000-000020080000}"/>
    <cellStyle name="Normal 1172 2" xfId="2832" xr:uid="{00000000-0005-0000-0000-000021080000}"/>
    <cellStyle name="Normal 1173" xfId="2343" xr:uid="{00000000-0005-0000-0000-000022080000}"/>
    <cellStyle name="Normal 1173 2" xfId="2833" xr:uid="{00000000-0005-0000-0000-000023080000}"/>
    <cellStyle name="Normal 1174" xfId="2344" xr:uid="{00000000-0005-0000-0000-000024080000}"/>
    <cellStyle name="Normal 1174 2" xfId="2834" xr:uid="{00000000-0005-0000-0000-000025080000}"/>
    <cellStyle name="Normal 1175" xfId="2345" xr:uid="{00000000-0005-0000-0000-000026080000}"/>
    <cellStyle name="Normal 1175 2" xfId="2835" xr:uid="{00000000-0005-0000-0000-000027080000}"/>
    <cellStyle name="Normal 1176" xfId="2346" xr:uid="{00000000-0005-0000-0000-000028080000}"/>
    <cellStyle name="Normal 1176 2" xfId="2836" xr:uid="{00000000-0005-0000-0000-000029080000}"/>
    <cellStyle name="Normal 1177" xfId="2347" xr:uid="{00000000-0005-0000-0000-00002A080000}"/>
    <cellStyle name="Normal 1177 2" xfId="2837" xr:uid="{00000000-0005-0000-0000-00002B080000}"/>
    <cellStyle name="Normal 1178" xfId="2348" xr:uid="{00000000-0005-0000-0000-00002C080000}"/>
    <cellStyle name="Normal 1178 2" xfId="2838" xr:uid="{00000000-0005-0000-0000-00002D080000}"/>
    <cellStyle name="Normal 1179" xfId="2349" xr:uid="{00000000-0005-0000-0000-00002E080000}"/>
    <cellStyle name="Normal 1179 2" xfId="2839" xr:uid="{00000000-0005-0000-0000-00002F080000}"/>
    <cellStyle name="Normal 118" xfId="1117" xr:uid="{00000000-0005-0000-0000-000030080000}"/>
    <cellStyle name="Normal 1180" xfId="2350" xr:uid="{00000000-0005-0000-0000-000031080000}"/>
    <cellStyle name="Normal 1180 2" xfId="2840" xr:uid="{00000000-0005-0000-0000-000032080000}"/>
    <cellStyle name="Normal 1181" xfId="2351" xr:uid="{00000000-0005-0000-0000-000033080000}"/>
    <cellStyle name="Normal 1181 2" xfId="2841" xr:uid="{00000000-0005-0000-0000-000034080000}"/>
    <cellStyle name="Normal 1182" xfId="2352" xr:uid="{00000000-0005-0000-0000-000035080000}"/>
    <cellStyle name="Normal 1182 2" xfId="2842" xr:uid="{00000000-0005-0000-0000-000036080000}"/>
    <cellStyle name="Normal 1183" xfId="547" xr:uid="{00000000-0005-0000-0000-000037080000}"/>
    <cellStyle name="Normal 1183 2" xfId="2353" xr:uid="{00000000-0005-0000-0000-000038080000}"/>
    <cellStyle name="Normal 1183 2 2" xfId="2843" xr:uid="{00000000-0005-0000-0000-000039080000}"/>
    <cellStyle name="Normal 1183 3" xfId="3288" xr:uid="{00000000-0005-0000-0000-00003A080000}"/>
    <cellStyle name="Normal 1183 3 2" xfId="3985" xr:uid="{00000000-0005-0000-0000-00003B080000}"/>
    <cellStyle name="Normal 1183 4" xfId="3778" xr:uid="{00000000-0005-0000-0000-00003C080000}"/>
    <cellStyle name="Normal 1184" xfId="539" xr:uid="{00000000-0005-0000-0000-00003D080000}"/>
    <cellStyle name="Normal 1184 2" xfId="2354" xr:uid="{00000000-0005-0000-0000-00003E080000}"/>
    <cellStyle name="Normal 1184 2 2" xfId="2844" xr:uid="{00000000-0005-0000-0000-00003F080000}"/>
    <cellStyle name="Normal 1184 3" xfId="3286" xr:uid="{00000000-0005-0000-0000-000040080000}"/>
    <cellStyle name="Normal 1184 3 2" xfId="3983" xr:uid="{00000000-0005-0000-0000-000041080000}"/>
    <cellStyle name="Normal 1184 4" xfId="3771" xr:uid="{00000000-0005-0000-0000-000042080000}"/>
    <cellStyle name="Normal 1185" xfId="2355" xr:uid="{00000000-0005-0000-0000-000043080000}"/>
    <cellStyle name="Normal 1185 2" xfId="2845" xr:uid="{00000000-0005-0000-0000-000044080000}"/>
    <cellStyle name="Normal 1186" xfId="2356" xr:uid="{00000000-0005-0000-0000-000045080000}"/>
    <cellStyle name="Normal 1186 2" xfId="2846" xr:uid="{00000000-0005-0000-0000-000046080000}"/>
    <cellStyle name="Normal 1187" xfId="2357" xr:uid="{00000000-0005-0000-0000-000047080000}"/>
    <cellStyle name="Normal 1187 2" xfId="2847" xr:uid="{00000000-0005-0000-0000-000048080000}"/>
    <cellStyle name="Normal 1188" xfId="2358" xr:uid="{00000000-0005-0000-0000-000049080000}"/>
    <cellStyle name="Normal 1188 2" xfId="2848" xr:uid="{00000000-0005-0000-0000-00004A080000}"/>
    <cellStyle name="Normal 1189" xfId="2359" xr:uid="{00000000-0005-0000-0000-00004B080000}"/>
    <cellStyle name="Normal 1189 2" xfId="2849" xr:uid="{00000000-0005-0000-0000-00004C080000}"/>
    <cellStyle name="Normal 119" xfId="1118" xr:uid="{00000000-0005-0000-0000-00004D080000}"/>
    <cellStyle name="Normal 1190" xfId="2360" xr:uid="{00000000-0005-0000-0000-00004E080000}"/>
    <cellStyle name="Normal 1190 2" xfId="2850" xr:uid="{00000000-0005-0000-0000-00004F080000}"/>
    <cellStyle name="Normal 1191" xfId="2361" xr:uid="{00000000-0005-0000-0000-000050080000}"/>
    <cellStyle name="Normal 1191 2" xfId="2851" xr:uid="{00000000-0005-0000-0000-000051080000}"/>
    <cellStyle name="Normal 1192" xfId="2362" xr:uid="{00000000-0005-0000-0000-000052080000}"/>
    <cellStyle name="Normal 1192 2" xfId="2852" xr:uid="{00000000-0005-0000-0000-000053080000}"/>
    <cellStyle name="Normal 1193" xfId="2363" xr:uid="{00000000-0005-0000-0000-000054080000}"/>
    <cellStyle name="Normal 1193 2" xfId="2853" xr:uid="{00000000-0005-0000-0000-000055080000}"/>
    <cellStyle name="Normal 1194" xfId="2364" xr:uid="{00000000-0005-0000-0000-000056080000}"/>
    <cellStyle name="Normal 1194 2" xfId="2854" xr:uid="{00000000-0005-0000-0000-000057080000}"/>
    <cellStyle name="Normal 1195" xfId="2365" xr:uid="{00000000-0005-0000-0000-000058080000}"/>
    <cellStyle name="Normal 1195 2" xfId="2855" xr:uid="{00000000-0005-0000-0000-000059080000}"/>
    <cellStyle name="Normal 1196" xfId="2366" xr:uid="{00000000-0005-0000-0000-00005A080000}"/>
    <cellStyle name="Normal 1196 2" xfId="2856" xr:uid="{00000000-0005-0000-0000-00005B080000}"/>
    <cellStyle name="Normal 1197" xfId="2367" xr:uid="{00000000-0005-0000-0000-00005C080000}"/>
    <cellStyle name="Normal 1197 2" xfId="2857" xr:uid="{00000000-0005-0000-0000-00005D080000}"/>
    <cellStyle name="Normal 1198" xfId="2368" xr:uid="{00000000-0005-0000-0000-00005E080000}"/>
    <cellStyle name="Normal 1198 2" xfId="2858" xr:uid="{00000000-0005-0000-0000-00005F080000}"/>
    <cellStyle name="Normal 1199" xfId="2369" xr:uid="{00000000-0005-0000-0000-000060080000}"/>
    <cellStyle name="Normal 1199 2" xfId="2859" xr:uid="{00000000-0005-0000-0000-000061080000}"/>
    <cellStyle name="Normal 12" xfId="6" xr:uid="{00000000-0005-0000-0000-000062080000}"/>
    <cellStyle name="Normal 12 2" xfId="405" xr:uid="{00000000-0005-0000-0000-000063080000}"/>
    <cellStyle name="Normal 12 2 2" xfId="3590" xr:uid="{00000000-0005-0000-0000-000064080000}"/>
    <cellStyle name="Normal 12 2 3" xfId="3574" xr:uid="{00000000-0005-0000-0000-000065080000}"/>
    <cellStyle name="Normal 12 3" xfId="972" xr:uid="{00000000-0005-0000-0000-000066080000}"/>
    <cellStyle name="Normal 12 3 2" xfId="3595" xr:uid="{00000000-0005-0000-0000-000067080000}"/>
    <cellStyle name="Normal 12 3 3" xfId="3583" xr:uid="{00000000-0005-0000-0000-000068080000}"/>
    <cellStyle name="Normal 12 4" xfId="3586" xr:uid="{00000000-0005-0000-0000-000069080000}"/>
    <cellStyle name="Normal 120" xfId="1119" xr:uid="{00000000-0005-0000-0000-00006A080000}"/>
    <cellStyle name="Normal 1200" xfId="2370" xr:uid="{00000000-0005-0000-0000-00006B080000}"/>
    <cellStyle name="Normal 1200 2" xfId="2860" xr:uid="{00000000-0005-0000-0000-00006C080000}"/>
    <cellStyle name="Normal 1201" xfId="2371" xr:uid="{00000000-0005-0000-0000-00006D080000}"/>
    <cellStyle name="Normal 1201 2" xfId="2861" xr:uid="{00000000-0005-0000-0000-00006E080000}"/>
    <cellStyle name="Normal 1202" xfId="2372" xr:uid="{00000000-0005-0000-0000-00006F080000}"/>
    <cellStyle name="Normal 1202 2" xfId="2862" xr:uid="{00000000-0005-0000-0000-000070080000}"/>
    <cellStyle name="Normal 1203" xfId="2373" xr:uid="{00000000-0005-0000-0000-000071080000}"/>
    <cellStyle name="Normal 1203 2" xfId="2863" xr:uid="{00000000-0005-0000-0000-000072080000}"/>
    <cellStyle name="Normal 1204" xfId="2374" xr:uid="{00000000-0005-0000-0000-000073080000}"/>
    <cellStyle name="Normal 1204 2" xfId="2864" xr:uid="{00000000-0005-0000-0000-000074080000}"/>
    <cellStyle name="Normal 1205" xfId="2375" xr:uid="{00000000-0005-0000-0000-000075080000}"/>
    <cellStyle name="Normal 1205 2" xfId="2865" xr:uid="{00000000-0005-0000-0000-000076080000}"/>
    <cellStyle name="Normal 1206" xfId="2376" xr:uid="{00000000-0005-0000-0000-000077080000}"/>
    <cellStyle name="Normal 1206 2" xfId="2866" xr:uid="{00000000-0005-0000-0000-000078080000}"/>
    <cellStyle name="Normal 1207" xfId="2377" xr:uid="{00000000-0005-0000-0000-000079080000}"/>
    <cellStyle name="Normal 1207 2" xfId="2867" xr:uid="{00000000-0005-0000-0000-00007A080000}"/>
    <cellStyle name="Normal 1208" xfId="2378" xr:uid="{00000000-0005-0000-0000-00007B080000}"/>
    <cellStyle name="Normal 1208 2" xfId="2868" xr:uid="{00000000-0005-0000-0000-00007C080000}"/>
    <cellStyle name="Normal 1209" xfId="2379" xr:uid="{00000000-0005-0000-0000-00007D080000}"/>
    <cellStyle name="Normal 1209 2" xfId="2869" xr:uid="{00000000-0005-0000-0000-00007E080000}"/>
    <cellStyle name="Normal 121" xfId="1120" xr:uid="{00000000-0005-0000-0000-00007F080000}"/>
    <cellStyle name="Normal 1210" xfId="2380" xr:uid="{00000000-0005-0000-0000-000080080000}"/>
    <cellStyle name="Normal 1210 2" xfId="2870" xr:uid="{00000000-0005-0000-0000-000081080000}"/>
    <cellStyle name="Normal 1211" xfId="2381" xr:uid="{00000000-0005-0000-0000-000082080000}"/>
    <cellStyle name="Normal 1211 2" xfId="2871" xr:uid="{00000000-0005-0000-0000-000083080000}"/>
    <cellStyle name="Normal 1212" xfId="2382" xr:uid="{00000000-0005-0000-0000-000084080000}"/>
    <cellStyle name="Normal 1212 2" xfId="2872" xr:uid="{00000000-0005-0000-0000-000085080000}"/>
    <cellStyle name="Normal 1213" xfId="2383" xr:uid="{00000000-0005-0000-0000-000086080000}"/>
    <cellStyle name="Normal 1213 2" xfId="2873" xr:uid="{00000000-0005-0000-0000-000087080000}"/>
    <cellStyle name="Normal 1214" xfId="2384" xr:uid="{00000000-0005-0000-0000-000088080000}"/>
    <cellStyle name="Normal 1214 2" xfId="2874" xr:uid="{00000000-0005-0000-0000-000089080000}"/>
    <cellStyle name="Normal 1215" xfId="2385" xr:uid="{00000000-0005-0000-0000-00008A080000}"/>
    <cellStyle name="Normal 1215 2" xfId="2875" xr:uid="{00000000-0005-0000-0000-00008B080000}"/>
    <cellStyle name="Normal 1216" xfId="2386" xr:uid="{00000000-0005-0000-0000-00008C080000}"/>
    <cellStyle name="Normal 1216 2" xfId="2876" xr:uid="{00000000-0005-0000-0000-00008D080000}"/>
    <cellStyle name="Normal 1217" xfId="2387" xr:uid="{00000000-0005-0000-0000-00008E080000}"/>
    <cellStyle name="Normal 1217 2" xfId="2877" xr:uid="{00000000-0005-0000-0000-00008F080000}"/>
    <cellStyle name="Normal 1218" xfId="2388" xr:uid="{00000000-0005-0000-0000-000090080000}"/>
    <cellStyle name="Normal 1218 2" xfId="2878" xr:uid="{00000000-0005-0000-0000-000091080000}"/>
    <cellStyle name="Normal 1219" xfId="2389" xr:uid="{00000000-0005-0000-0000-000092080000}"/>
    <cellStyle name="Normal 1219 2" xfId="2879" xr:uid="{00000000-0005-0000-0000-000093080000}"/>
    <cellStyle name="Normal 122" xfId="1121" xr:uid="{00000000-0005-0000-0000-000094080000}"/>
    <cellStyle name="Normal 1220" xfId="2390" xr:uid="{00000000-0005-0000-0000-000095080000}"/>
    <cellStyle name="Normal 1220 2" xfId="2880" xr:uid="{00000000-0005-0000-0000-000096080000}"/>
    <cellStyle name="Normal 1221" xfId="2391" xr:uid="{00000000-0005-0000-0000-000097080000}"/>
    <cellStyle name="Normal 1222" xfId="2392" xr:uid="{00000000-0005-0000-0000-000098080000}"/>
    <cellStyle name="Normal 1223" xfId="2393" xr:uid="{00000000-0005-0000-0000-000099080000}"/>
    <cellStyle name="Normal 1224" xfId="2394" xr:uid="{00000000-0005-0000-0000-00009A080000}"/>
    <cellStyle name="Normal 1224 2" xfId="2881" xr:uid="{00000000-0005-0000-0000-00009B080000}"/>
    <cellStyle name="Normal 1225" xfId="2395" xr:uid="{00000000-0005-0000-0000-00009C080000}"/>
    <cellStyle name="Normal 1225 2" xfId="2882" xr:uid="{00000000-0005-0000-0000-00009D080000}"/>
    <cellStyle name="Normal 1226" xfId="2396" xr:uid="{00000000-0005-0000-0000-00009E080000}"/>
    <cellStyle name="Normal 1226 2" xfId="2883" xr:uid="{00000000-0005-0000-0000-00009F080000}"/>
    <cellStyle name="Normal 1227" xfId="2397" xr:uid="{00000000-0005-0000-0000-0000A0080000}"/>
    <cellStyle name="Normal 1227 2" xfId="2884" xr:uid="{00000000-0005-0000-0000-0000A1080000}"/>
    <cellStyle name="Normal 1228" xfId="2398" xr:uid="{00000000-0005-0000-0000-0000A2080000}"/>
    <cellStyle name="Normal 1228 2" xfId="2885" xr:uid="{00000000-0005-0000-0000-0000A3080000}"/>
    <cellStyle name="Normal 1229" xfId="551" xr:uid="{00000000-0005-0000-0000-0000A4080000}"/>
    <cellStyle name="Normal 1229 2" xfId="2399" xr:uid="{00000000-0005-0000-0000-0000A5080000}"/>
    <cellStyle name="Normal 1229 2 2" xfId="2886" xr:uid="{00000000-0005-0000-0000-0000A6080000}"/>
    <cellStyle name="Normal 1229 3" xfId="3290" xr:uid="{00000000-0005-0000-0000-0000A7080000}"/>
    <cellStyle name="Normal 1229 3 2" xfId="3987" xr:uid="{00000000-0005-0000-0000-0000A8080000}"/>
    <cellStyle name="Normal 1229 4" xfId="3781" xr:uid="{00000000-0005-0000-0000-0000A9080000}"/>
    <cellStyle name="Normal 123" xfId="1122" xr:uid="{00000000-0005-0000-0000-0000AA080000}"/>
    <cellStyle name="Normal 1230" xfId="549" xr:uid="{00000000-0005-0000-0000-0000AB080000}"/>
    <cellStyle name="Normal 1230 2" xfId="2400" xr:uid="{00000000-0005-0000-0000-0000AC080000}"/>
    <cellStyle name="Normal 1230 2 2" xfId="2887" xr:uid="{00000000-0005-0000-0000-0000AD080000}"/>
    <cellStyle name="Normal 1230 3" xfId="3289" xr:uid="{00000000-0005-0000-0000-0000AE080000}"/>
    <cellStyle name="Normal 1230 3 2" xfId="3986" xr:uid="{00000000-0005-0000-0000-0000AF080000}"/>
    <cellStyle name="Normal 1230 4" xfId="3779" xr:uid="{00000000-0005-0000-0000-0000B0080000}"/>
    <cellStyle name="Normal 1231" xfId="553" xr:uid="{00000000-0005-0000-0000-0000B1080000}"/>
    <cellStyle name="Normal 1231 2" xfId="2401" xr:uid="{00000000-0005-0000-0000-0000B2080000}"/>
    <cellStyle name="Normal 1231 2 2" xfId="2888" xr:uid="{00000000-0005-0000-0000-0000B3080000}"/>
    <cellStyle name="Normal 1231 3" xfId="3293" xr:uid="{00000000-0005-0000-0000-0000B4080000}"/>
    <cellStyle name="Normal 1231 3 2" xfId="3990" xr:uid="{00000000-0005-0000-0000-0000B5080000}"/>
    <cellStyle name="Normal 1231 4" xfId="3783" xr:uid="{00000000-0005-0000-0000-0000B6080000}"/>
    <cellStyle name="Normal 1232" xfId="2402" xr:uid="{00000000-0005-0000-0000-0000B7080000}"/>
    <cellStyle name="Normal 1232 2" xfId="2889" xr:uid="{00000000-0005-0000-0000-0000B8080000}"/>
    <cellStyle name="Normal 1233" xfId="2403" xr:uid="{00000000-0005-0000-0000-0000B9080000}"/>
    <cellStyle name="Normal 1233 2" xfId="2890" xr:uid="{00000000-0005-0000-0000-0000BA080000}"/>
    <cellStyle name="Normal 1234" xfId="2404" xr:uid="{00000000-0005-0000-0000-0000BB080000}"/>
    <cellStyle name="Normal 1234 2" xfId="2891" xr:uid="{00000000-0005-0000-0000-0000BC080000}"/>
    <cellStyle name="Normal 1235" xfId="2405" xr:uid="{00000000-0005-0000-0000-0000BD080000}"/>
    <cellStyle name="Normal 1235 2" xfId="2892" xr:uid="{00000000-0005-0000-0000-0000BE080000}"/>
    <cellStyle name="Normal 1236" xfId="2406" xr:uid="{00000000-0005-0000-0000-0000BF080000}"/>
    <cellStyle name="Normal 1236 2" xfId="2893" xr:uid="{00000000-0005-0000-0000-0000C0080000}"/>
    <cellStyle name="Normal 1237" xfId="2407" xr:uid="{00000000-0005-0000-0000-0000C1080000}"/>
    <cellStyle name="Normal 1237 2" xfId="2894" xr:uid="{00000000-0005-0000-0000-0000C2080000}"/>
    <cellStyle name="Normal 1238" xfId="2408" xr:uid="{00000000-0005-0000-0000-0000C3080000}"/>
    <cellStyle name="Normal 1238 2" xfId="2895" xr:uid="{00000000-0005-0000-0000-0000C4080000}"/>
    <cellStyle name="Normal 1239" xfId="2409" xr:uid="{00000000-0005-0000-0000-0000C5080000}"/>
    <cellStyle name="Normal 1239 2" xfId="2896" xr:uid="{00000000-0005-0000-0000-0000C6080000}"/>
    <cellStyle name="Normal 124" xfId="1123" xr:uid="{00000000-0005-0000-0000-0000C7080000}"/>
    <cellStyle name="Normal 1240" xfId="2410" xr:uid="{00000000-0005-0000-0000-0000C8080000}"/>
    <cellStyle name="Normal 1240 2" xfId="2897" xr:uid="{00000000-0005-0000-0000-0000C9080000}"/>
    <cellStyle name="Normal 1241" xfId="2411" xr:uid="{00000000-0005-0000-0000-0000CA080000}"/>
    <cellStyle name="Normal 1241 2" xfId="2898" xr:uid="{00000000-0005-0000-0000-0000CB080000}"/>
    <cellStyle name="Normal 1242" xfId="2412" xr:uid="{00000000-0005-0000-0000-0000CC080000}"/>
    <cellStyle name="Normal 1242 2" xfId="2899" xr:uid="{00000000-0005-0000-0000-0000CD080000}"/>
    <cellStyle name="Normal 1243" xfId="2413" xr:uid="{00000000-0005-0000-0000-0000CE080000}"/>
    <cellStyle name="Normal 1243 2" xfId="2900" xr:uid="{00000000-0005-0000-0000-0000CF080000}"/>
    <cellStyle name="Normal 1244" xfId="2414" xr:uid="{00000000-0005-0000-0000-0000D0080000}"/>
    <cellStyle name="Normal 1244 2" xfId="2901" xr:uid="{00000000-0005-0000-0000-0000D1080000}"/>
    <cellStyle name="Normal 1245" xfId="2415" xr:uid="{00000000-0005-0000-0000-0000D2080000}"/>
    <cellStyle name="Normal 1245 2" xfId="2902" xr:uid="{00000000-0005-0000-0000-0000D3080000}"/>
    <cellStyle name="Normal 1246" xfId="2416" xr:uid="{00000000-0005-0000-0000-0000D4080000}"/>
    <cellStyle name="Normal 1246 2" xfId="2903" xr:uid="{00000000-0005-0000-0000-0000D5080000}"/>
    <cellStyle name="Normal 1247" xfId="2417" xr:uid="{00000000-0005-0000-0000-0000D6080000}"/>
    <cellStyle name="Normal 1247 2" xfId="2904" xr:uid="{00000000-0005-0000-0000-0000D7080000}"/>
    <cellStyle name="Normal 1248" xfId="2418" xr:uid="{00000000-0005-0000-0000-0000D8080000}"/>
    <cellStyle name="Normal 1248 2" xfId="2905" xr:uid="{00000000-0005-0000-0000-0000D9080000}"/>
    <cellStyle name="Normal 1249" xfId="2419" xr:uid="{00000000-0005-0000-0000-0000DA080000}"/>
    <cellStyle name="Normal 1249 2" xfId="2906" xr:uid="{00000000-0005-0000-0000-0000DB080000}"/>
    <cellStyle name="Normal 125" xfId="1124" xr:uid="{00000000-0005-0000-0000-0000DC080000}"/>
    <cellStyle name="Normal 1250" xfId="2420" xr:uid="{00000000-0005-0000-0000-0000DD080000}"/>
    <cellStyle name="Normal 1250 2" xfId="2907" xr:uid="{00000000-0005-0000-0000-0000DE080000}"/>
    <cellStyle name="Normal 1251" xfId="2421" xr:uid="{00000000-0005-0000-0000-0000DF080000}"/>
    <cellStyle name="Normal 1251 2" xfId="2908" xr:uid="{00000000-0005-0000-0000-0000E0080000}"/>
    <cellStyle name="Normal 1252" xfId="2422" xr:uid="{00000000-0005-0000-0000-0000E1080000}"/>
    <cellStyle name="Normal 1252 2" xfId="2909" xr:uid="{00000000-0005-0000-0000-0000E2080000}"/>
    <cellStyle name="Normal 1253" xfId="2423" xr:uid="{00000000-0005-0000-0000-0000E3080000}"/>
    <cellStyle name="Normal 1253 2" xfId="2910" xr:uid="{00000000-0005-0000-0000-0000E4080000}"/>
    <cellStyle name="Normal 1254" xfId="2424" xr:uid="{00000000-0005-0000-0000-0000E5080000}"/>
    <cellStyle name="Normal 1254 2" xfId="2911" xr:uid="{00000000-0005-0000-0000-0000E6080000}"/>
    <cellStyle name="Normal 1255" xfId="2425" xr:uid="{00000000-0005-0000-0000-0000E7080000}"/>
    <cellStyle name="Normal 1255 2" xfId="2912" xr:uid="{00000000-0005-0000-0000-0000E8080000}"/>
    <cellStyle name="Normal 1256" xfId="2426" xr:uid="{00000000-0005-0000-0000-0000E9080000}"/>
    <cellStyle name="Normal 1256 2" xfId="2913" xr:uid="{00000000-0005-0000-0000-0000EA080000}"/>
    <cellStyle name="Normal 1257" xfId="2427" xr:uid="{00000000-0005-0000-0000-0000EB080000}"/>
    <cellStyle name="Normal 1257 2" xfId="2914" xr:uid="{00000000-0005-0000-0000-0000EC080000}"/>
    <cellStyle name="Normal 1258" xfId="2428" xr:uid="{00000000-0005-0000-0000-0000ED080000}"/>
    <cellStyle name="Normal 1258 2" xfId="2915" xr:uid="{00000000-0005-0000-0000-0000EE080000}"/>
    <cellStyle name="Normal 1259" xfId="2429" xr:uid="{00000000-0005-0000-0000-0000EF080000}"/>
    <cellStyle name="Normal 1259 2" xfId="2916" xr:uid="{00000000-0005-0000-0000-0000F0080000}"/>
    <cellStyle name="Normal 126" xfId="1125" xr:uid="{00000000-0005-0000-0000-0000F1080000}"/>
    <cellStyle name="Normal 1260" xfId="2430" xr:uid="{00000000-0005-0000-0000-0000F2080000}"/>
    <cellStyle name="Normal 1260 2" xfId="2917" xr:uid="{00000000-0005-0000-0000-0000F3080000}"/>
    <cellStyle name="Normal 1261" xfId="2431" xr:uid="{00000000-0005-0000-0000-0000F4080000}"/>
    <cellStyle name="Normal 1261 2" xfId="2918" xr:uid="{00000000-0005-0000-0000-0000F5080000}"/>
    <cellStyle name="Normal 1262" xfId="2432" xr:uid="{00000000-0005-0000-0000-0000F6080000}"/>
    <cellStyle name="Normal 1262 2" xfId="2919" xr:uid="{00000000-0005-0000-0000-0000F7080000}"/>
    <cellStyle name="Normal 1263" xfId="2433" xr:uid="{00000000-0005-0000-0000-0000F8080000}"/>
    <cellStyle name="Normal 1263 2" xfId="2920" xr:uid="{00000000-0005-0000-0000-0000F9080000}"/>
    <cellStyle name="Normal 1264" xfId="2434" xr:uid="{00000000-0005-0000-0000-0000FA080000}"/>
    <cellStyle name="Normal 1264 2" xfId="2921" xr:uid="{00000000-0005-0000-0000-0000FB080000}"/>
    <cellStyle name="Normal 1265" xfId="2435" xr:uid="{00000000-0005-0000-0000-0000FC080000}"/>
    <cellStyle name="Normal 1265 2" xfId="2922" xr:uid="{00000000-0005-0000-0000-0000FD080000}"/>
    <cellStyle name="Normal 1266" xfId="2436" xr:uid="{00000000-0005-0000-0000-0000FE080000}"/>
    <cellStyle name="Normal 1266 2" xfId="2923" xr:uid="{00000000-0005-0000-0000-0000FF080000}"/>
    <cellStyle name="Normal 1267" xfId="2437" xr:uid="{00000000-0005-0000-0000-000000090000}"/>
    <cellStyle name="Normal 1267 2" xfId="2924" xr:uid="{00000000-0005-0000-0000-000001090000}"/>
    <cellStyle name="Normal 1268" xfId="2438" xr:uid="{00000000-0005-0000-0000-000002090000}"/>
    <cellStyle name="Normal 1268 2" xfId="2925" xr:uid="{00000000-0005-0000-0000-000003090000}"/>
    <cellStyle name="Normal 1269" xfId="2439" xr:uid="{00000000-0005-0000-0000-000004090000}"/>
    <cellStyle name="Normal 1269 2" xfId="2926" xr:uid="{00000000-0005-0000-0000-000005090000}"/>
    <cellStyle name="Normal 127" xfId="1126" xr:uid="{00000000-0005-0000-0000-000006090000}"/>
    <cellStyle name="Normal 1270" xfId="2440" xr:uid="{00000000-0005-0000-0000-000007090000}"/>
    <cellStyle name="Normal 1270 2" xfId="2927" xr:uid="{00000000-0005-0000-0000-000008090000}"/>
    <cellStyle name="Normal 1271" xfId="2441" xr:uid="{00000000-0005-0000-0000-000009090000}"/>
    <cellStyle name="Normal 1271 2" xfId="2928" xr:uid="{00000000-0005-0000-0000-00000A090000}"/>
    <cellStyle name="Normal 1272" xfId="2442" xr:uid="{00000000-0005-0000-0000-00000B090000}"/>
    <cellStyle name="Normal 1272 2" xfId="2929" xr:uid="{00000000-0005-0000-0000-00000C090000}"/>
    <cellStyle name="Normal 1273" xfId="2443" xr:uid="{00000000-0005-0000-0000-00000D090000}"/>
    <cellStyle name="Normal 1273 2" xfId="2930" xr:uid="{00000000-0005-0000-0000-00000E090000}"/>
    <cellStyle name="Normal 1274" xfId="2444" xr:uid="{00000000-0005-0000-0000-00000F090000}"/>
    <cellStyle name="Normal 1274 2" xfId="2931" xr:uid="{00000000-0005-0000-0000-000010090000}"/>
    <cellStyle name="Normal 1275" xfId="2445" xr:uid="{00000000-0005-0000-0000-000011090000}"/>
    <cellStyle name="Normal 1275 2" xfId="2932" xr:uid="{00000000-0005-0000-0000-000012090000}"/>
    <cellStyle name="Normal 1276" xfId="2446" xr:uid="{00000000-0005-0000-0000-000013090000}"/>
    <cellStyle name="Normal 1276 2" xfId="2933" xr:uid="{00000000-0005-0000-0000-000014090000}"/>
    <cellStyle name="Normal 1277" xfId="2447" xr:uid="{00000000-0005-0000-0000-000015090000}"/>
    <cellStyle name="Normal 1277 2" xfId="2934" xr:uid="{00000000-0005-0000-0000-000016090000}"/>
    <cellStyle name="Normal 1278" xfId="2448" xr:uid="{00000000-0005-0000-0000-000017090000}"/>
    <cellStyle name="Normal 1278 2" xfId="2935" xr:uid="{00000000-0005-0000-0000-000018090000}"/>
    <cellStyle name="Normal 1279" xfId="2449" xr:uid="{00000000-0005-0000-0000-000019090000}"/>
    <cellStyle name="Normal 1279 2" xfId="2936" xr:uid="{00000000-0005-0000-0000-00001A090000}"/>
    <cellStyle name="Normal 128" xfId="1127" xr:uid="{00000000-0005-0000-0000-00001B090000}"/>
    <cellStyle name="Normal 1280" xfId="2450" xr:uid="{00000000-0005-0000-0000-00001C090000}"/>
    <cellStyle name="Normal 1280 2" xfId="2937" xr:uid="{00000000-0005-0000-0000-00001D090000}"/>
    <cellStyle name="Normal 1281" xfId="2451" xr:uid="{00000000-0005-0000-0000-00001E090000}"/>
    <cellStyle name="Normal 1281 2" xfId="2938" xr:uid="{00000000-0005-0000-0000-00001F090000}"/>
    <cellStyle name="Normal 1282" xfId="2452" xr:uid="{00000000-0005-0000-0000-000020090000}"/>
    <cellStyle name="Normal 1282 2" xfId="2939" xr:uid="{00000000-0005-0000-0000-000021090000}"/>
    <cellStyle name="Normal 1283" xfId="2453" xr:uid="{00000000-0005-0000-0000-000022090000}"/>
    <cellStyle name="Normal 1283 2" xfId="2940" xr:uid="{00000000-0005-0000-0000-000023090000}"/>
    <cellStyle name="Normal 1284" xfId="2454" xr:uid="{00000000-0005-0000-0000-000024090000}"/>
    <cellStyle name="Normal 1284 2" xfId="2941" xr:uid="{00000000-0005-0000-0000-000025090000}"/>
    <cellStyle name="Normal 1285" xfId="2455" xr:uid="{00000000-0005-0000-0000-000026090000}"/>
    <cellStyle name="Normal 1285 2" xfId="2942" xr:uid="{00000000-0005-0000-0000-000027090000}"/>
    <cellStyle name="Normal 1286" xfId="2456" xr:uid="{00000000-0005-0000-0000-000028090000}"/>
    <cellStyle name="Normal 1286 2" xfId="2943" xr:uid="{00000000-0005-0000-0000-000029090000}"/>
    <cellStyle name="Normal 1287" xfId="2457" xr:uid="{00000000-0005-0000-0000-00002A090000}"/>
    <cellStyle name="Normal 1287 2" xfId="2944" xr:uid="{00000000-0005-0000-0000-00002B090000}"/>
    <cellStyle name="Normal 1288" xfId="2458" xr:uid="{00000000-0005-0000-0000-00002C090000}"/>
    <cellStyle name="Normal 1288 2" xfId="2945" xr:uid="{00000000-0005-0000-0000-00002D090000}"/>
    <cellStyle name="Normal 1289" xfId="2459" xr:uid="{00000000-0005-0000-0000-00002E090000}"/>
    <cellStyle name="Normal 1289 2" xfId="2946" xr:uid="{00000000-0005-0000-0000-00002F090000}"/>
    <cellStyle name="Normal 129" xfId="1128" xr:uid="{00000000-0005-0000-0000-000030090000}"/>
    <cellStyle name="Normal 1290" xfId="2460" xr:uid="{00000000-0005-0000-0000-000031090000}"/>
    <cellStyle name="Normal 1290 2" xfId="2947" xr:uid="{00000000-0005-0000-0000-000032090000}"/>
    <cellStyle name="Normal 1291" xfId="2461" xr:uid="{00000000-0005-0000-0000-000033090000}"/>
    <cellStyle name="Normal 1291 2" xfId="2948" xr:uid="{00000000-0005-0000-0000-000034090000}"/>
    <cellStyle name="Normal 1292" xfId="2462" xr:uid="{00000000-0005-0000-0000-000035090000}"/>
    <cellStyle name="Normal 1292 2" xfId="2949" xr:uid="{00000000-0005-0000-0000-000036090000}"/>
    <cellStyle name="Normal 1293" xfId="2463" xr:uid="{00000000-0005-0000-0000-000037090000}"/>
    <cellStyle name="Normal 1293 2" xfId="2950" xr:uid="{00000000-0005-0000-0000-000038090000}"/>
    <cellStyle name="Normal 1294" xfId="2464" xr:uid="{00000000-0005-0000-0000-000039090000}"/>
    <cellStyle name="Normal 1294 2" xfId="2951" xr:uid="{00000000-0005-0000-0000-00003A090000}"/>
    <cellStyle name="Normal 1295" xfId="2465" xr:uid="{00000000-0005-0000-0000-00003B090000}"/>
    <cellStyle name="Normal 1295 2" xfId="2952" xr:uid="{00000000-0005-0000-0000-00003C090000}"/>
    <cellStyle name="Normal 1296" xfId="2466" xr:uid="{00000000-0005-0000-0000-00003D090000}"/>
    <cellStyle name="Normal 1296 2" xfId="2953" xr:uid="{00000000-0005-0000-0000-00003E090000}"/>
    <cellStyle name="Normal 1297" xfId="2467" xr:uid="{00000000-0005-0000-0000-00003F090000}"/>
    <cellStyle name="Normal 1297 2" xfId="2954" xr:uid="{00000000-0005-0000-0000-000040090000}"/>
    <cellStyle name="Normal 1298" xfId="2468" xr:uid="{00000000-0005-0000-0000-000041090000}"/>
    <cellStyle name="Normal 1298 2" xfId="2955" xr:uid="{00000000-0005-0000-0000-000042090000}"/>
    <cellStyle name="Normal 1299" xfId="2469" xr:uid="{00000000-0005-0000-0000-000043090000}"/>
    <cellStyle name="Normal 1299 2" xfId="2956" xr:uid="{00000000-0005-0000-0000-000044090000}"/>
    <cellStyle name="Normal 13" xfId="9" xr:uid="{00000000-0005-0000-0000-000045090000}"/>
    <cellStyle name="Normal 13 2" xfId="973" xr:uid="{00000000-0005-0000-0000-000046090000}"/>
    <cellStyle name="Normal 13 3" xfId="3573" xr:uid="{00000000-0005-0000-0000-000047090000}"/>
    <cellStyle name="Normal 130" xfId="1129" xr:uid="{00000000-0005-0000-0000-000048090000}"/>
    <cellStyle name="Normal 1300" xfId="2470" xr:uid="{00000000-0005-0000-0000-000049090000}"/>
    <cellStyle name="Normal 1300 2" xfId="2957" xr:uid="{00000000-0005-0000-0000-00004A090000}"/>
    <cellStyle name="Normal 1301" xfId="2471" xr:uid="{00000000-0005-0000-0000-00004B090000}"/>
    <cellStyle name="Normal 1301 2" xfId="2958" xr:uid="{00000000-0005-0000-0000-00004C090000}"/>
    <cellStyle name="Normal 1302" xfId="2472" xr:uid="{00000000-0005-0000-0000-00004D090000}"/>
    <cellStyle name="Normal 1302 2" xfId="2959" xr:uid="{00000000-0005-0000-0000-00004E090000}"/>
    <cellStyle name="Normal 1303" xfId="2473" xr:uid="{00000000-0005-0000-0000-00004F090000}"/>
    <cellStyle name="Normal 1303 2" xfId="2960" xr:uid="{00000000-0005-0000-0000-000050090000}"/>
    <cellStyle name="Normal 1304" xfId="2474" xr:uid="{00000000-0005-0000-0000-000051090000}"/>
    <cellStyle name="Normal 1304 2" xfId="2961" xr:uid="{00000000-0005-0000-0000-000052090000}"/>
    <cellStyle name="Normal 1305" xfId="2475" xr:uid="{00000000-0005-0000-0000-000053090000}"/>
    <cellStyle name="Normal 1305 2" xfId="2962" xr:uid="{00000000-0005-0000-0000-000054090000}"/>
    <cellStyle name="Normal 1306" xfId="2476" xr:uid="{00000000-0005-0000-0000-000055090000}"/>
    <cellStyle name="Normal 1306 2" xfId="2963" xr:uid="{00000000-0005-0000-0000-000056090000}"/>
    <cellStyle name="Normal 1307" xfId="2477" xr:uid="{00000000-0005-0000-0000-000057090000}"/>
    <cellStyle name="Normal 1307 2" xfId="2964" xr:uid="{00000000-0005-0000-0000-000058090000}"/>
    <cellStyle name="Normal 1308" xfId="2478" xr:uid="{00000000-0005-0000-0000-000059090000}"/>
    <cellStyle name="Normal 1308 2" xfId="2965" xr:uid="{00000000-0005-0000-0000-00005A090000}"/>
    <cellStyle name="Normal 1309" xfId="2479" xr:uid="{00000000-0005-0000-0000-00005B090000}"/>
    <cellStyle name="Normal 1309 2" xfId="2966" xr:uid="{00000000-0005-0000-0000-00005C090000}"/>
    <cellStyle name="Normal 131" xfId="1130" xr:uid="{00000000-0005-0000-0000-00005D090000}"/>
    <cellStyle name="Normal 1310" xfId="2480" xr:uid="{00000000-0005-0000-0000-00005E090000}"/>
    <cellStyle name="Normal 1310 2" xfId="2967" xr:uid="{00000000-0005-0000-0000-00005F090000}"/>
    <cellStyle name="Normal 1311" xfId="2481" xr:uid="{00000000-0005-0000-0000-000060090000}"/>
    <cellStyle name="Normal 1311 2" xfId="2968" xr:uid="{00000000-0005-0000-0000-000061090000}"/>
    <cellStyle name="Normal 1312" xfId="2482" xr:uid="{00000000-0005-0000-0000-000062090000}"/>
    <cellStyle name="Normal 1312 2" xfId="2969" xr:uid="{00000000-0005-0000-0000-000063090000}"/>
    <cellStyle name="Normal 1313" xfId="2483" xr:uid="{00000000-0005-0000-0000-000064090000}"/>
    <cellStyle name="Normal 1313 2" xfId="2970" xr:uid="{00000000-0005-0000-0000-000065090000}"/>
    <cellStyle name="Normal 1314" xfId="2484" xr:uid="{00000000-0005-0000-0000-000066090000}"/>
    <cellStyle name="Normal 1314 2" xfId="2971" xr:uid="{00000000-0005-0000-0000-000067090000}"/>
    <cellStyle name="Normal 1315" xfId="2485" xr:uid="{00000000-0005-0000-0000-000068090000}"/>
    <cellStyle name="Normal 1315 2" xfId="2972" xr:uid="{00000000-0005-0000-0000-000069090000}"/>
    <cellStyle name="Normal 1316" xfId="2486" xr:uid="{00000000-0005-0000-0000-00006A090000}"/>
    <cellStyle name="Normal 1316 2" xfId="2973" xr:uid="{00000000-0005-0000-0000-00006B090000}"/>
    <cellStyle name="Normal 1317" xfId="2487" xr:uid="{00000000-0005-0000-0000-00006C090000}"/>
    <cellStyle name="Normal 1317 2" xfId="2974" xr:uid="{00000000-0005-0000-0000-00006D090000}"/>
    <cellStyle name="Normal 1318" xfId="2488" xr:uid="{00000000-0005-0000-0000-00006E090000}"/>
    <cellStyle name="Normal 1318 2" xfId="2975" xr:uid="{00000000-0005-0000-0000-00006F090000}"/>
    <cellStyle name="Normal 1319" xfId="2489" xr:uid="{00000000-0005-0000-0000-000070090000}"/>
    <cellStyle name="Normal 1319 2" xfId="2976" xr:uid="{00000000-0005-0000-0000-000071090000}"/>
    <cellStyle name="Normal 132" xfId="1131" xr:uid="{00000000-0005-0000-0000-000072090000}"/>
    <cellStyle name="Normal 1320" xfId="2490" xr:uid="{00000000-0005-0000-0000-000073090000}"/>
    <cellStyle name="Normal 1320 2" xfId="2977" xr:uid="{00000000-0005-0000-0000-000074090000}"/>
    <cellStyle name="Normal 1321" xfId="2491" xr:uid="{00000000-0005-0000-0000-000075090000}"/>
    <cellStyle name="Normal 1321 2" xfId="2978" xr:uid="{00000000-0005-0000-0000-000076090000}"/>
    <cellStyle name="Normal 1322" xfId="2492" xr:uid="{00000000-0005-0000-0000-000077090000}"/>
    <cellStyle name="Normal 1322 2" xfId="2979" xr:uid="{00000000-0005-0000-0000-000078090000}"/>
    <cellStyle name="Normal 1323" xfId="2493" xr:uid="{00000000-0005-0000-0000-000079090000}"/>
    <cellStyle name="Normal 1323 2" xfId="2980" xr:uid="{00000000-0005-0000-0000-00007A090000}"/>
    <cellStyle name="Normal 1324" xfId="2494" xr:uid="{00000000-0005-0000-0000-00007B090000}"/>
    <cellStyle name="Normal 1324 2" xfId="2981" xr:uid="{00000000-0005-0000-0000-00007C090000}"/>
    <cellStyle name="Normal 1325" xfId="2495" xr:uid="{00000000-0005-0000-0000-00007D090000}"/>
    <cellStyle name="Normal 1325 2" xfId="2982" xr:uid="{00000000-0005-0000-0000-00007E090000}"/>
    <cellStyle name="Normal 1326" xfId="2496" xr:uid="{00000000-0005-0000-0000-00007F090000}"/>
    <cellStyle name="Normal 1326 2" xfId="2983" xr:uid="{00000000-0005-0000-0000-000080090000}"/>
    <cellStyle name="Normal 1327" xfId="2497" xr:uid="{00000000-0005-0000-0000-000081090000}"/>
    <cellStyle name="Normal 1327 2" xfId="2984" xr:uid="{00000000-0005-0000-0000-000082090000}"/>
    <cellStyle name="Normal 1328" xfId="2498" xr:uid="{00000000-0005-0000-0000-000083090000}"/>
    <cellStyle name="Normal 1328 2" xfId="2985" xr:uid="{00000000-0005-0000-0000-000084090000}"/>
    <cellStyle name="Normal 1329" xfId="2499" xr:uid="{00000000-0005-0000-0000-000085090000}"/>
    <cellStyle name="Normal 1329 2" xfId="2986" xr:uid="{00000000-0005-0000-0000-000086090000}"/>
    <cellStyle name="Normal 133" xfId="1132" xr:uid="{00000000-0005-0000-0000-000087090000}"/>
    <cellStyle name="Normal 1330" xfId="2500" xr:uid="{00000000-0005-0000-0000-000088090000}"/>
    <cellStyle name="Normal 1330 2" xfId="2987" xr:uid="{00000000-0005-0000-0000-000089090000}"/>
    <cellStyle name="Normal 1331" xfId="2501" xr:uid="{00000000-0005-0000-0000-00008A090000}"/>
    <cellStyle name="Normal 1331 2" xfId="2988" xr:uid="{00000000-0005-0000-0000-00008B090000}"/>
    <cellStyle name="Normal 1332" xfId="2502" xr:uid="{00000000-0005-0000-0000-00008C090000}"/>
    <cellStyle name="Normal 1332 2" xfId="2989" xr:uid="{00000000-0005-0000-0000-00008D090000}"/>
    <cellStyle name="Normal 1333" xfId="2503" xr:uid="{00000000-0005-0000-0000-00008E090000}"/>
    <cellStyle name="Normal 1333 2" xfId="2990" xr:uid="{00000000-0005-0000-0000-00008F090000}"/>
    <cellStyle name="Normal 1334" xfId="2504" xr:uid="{00000000-0005-0000-0000-000090090000}"/>
    <cellStyle name="Normal 1334 2" xfId="2991" xr:uid="{00000000-0005-0000-0000-000091090000}"/>
    <cellStyle name="Normal 1335" xfId="2505" xr:uid="{00000000-0005-0000-0000-000092090000}"/>
    <cellStyle name="Normal 1335 2" xfId="2992" xr:uid="{00000000-0005-0000-0000-000093090000}"/>
    <cellStyle name="Normal 1336" xfId="2506" xr:uid="{00000000-0005-0000-0000-000094090000}"/>
    <cellStyle name="Normal 1336 2" xfId="2993" xr:uid="{00000000-0005-0000-0000-000095090000}"/>
    <cellStyle name="Normal 1337" xfId="2507" xr:uid="{00000000-0005-0000-0000-000096090000}"/>
    <cellStyle name="Normal 1337 2" xfId="2994" xr:uid="{00000000-0005-0000-0000-000097090000}"/>
    <cellStyle name="Normal 1338" xfId="2508" xr:uid="{00000000-0005-0000-0000-000098090000}"/>
    <cellStyle name="Normal 1338 2" xfId="2995" xr:uid="{00000000-0005-0000-0000-000099090000}"/>
    <cellStyle name="Normal 1339" xfId="2509" xr:uid="{00000000-0005-0000-0000-00009A090000}"/>
    <cellStyle name="Normal 1339 2" xfId="2996" xr:uid="{00000000-0005-0000-0000-00009B090000}"/>
    <cellStyle name="Normal 134" xfId="1133" xr:uid="{00000000-0005-0000-0000-00009C090000}"/>
    <cellStyle name="Normal 1340" xfId="2510" xr:uid="{00000000-0005-0000-0000-00009D090000}"/>
    <cellStyle name="Normal 1340 2" xfId="2997" xr:uid="{00000000-0005-0000-0000-00009E090000}"/>
    <cellStyle name="Normal 1341" xfId="2511" xr:uid="{00000000-0005-0000-0000-00009F090000}"/>
    <cellStyle name="Normal 1341 2" xfId="2998" xr:uid="{00000000-0005-0000-0000-0000A0090000}"/>
    <cellStyle name="Normal 1342" xfId="2512" xr:uid="{00000000-0005-0000-0000-0000A1090000}"/>
    <cellStyle name="Normal 1342 2" xfId="2999" xr:uid="{00000000-0005-0000-0000-0000A2090000}"/>
    <cellStyle name="Normal 1343" xfId="2513" xr:uid="{00000000-0005-0000-0000-0000A3090000}"/>
    <cellStyle name="Normal 1343 2" xfId="3000" xr:uid="{00000000-0005-0000-0000-0000A4090000}"/>
    <cellStyle name="Normal 1344" xfId="2514" xr:uid="{00000000-0005-0000-0000-0000A5090000}"/>
    <cellStyle name="Normal 1344 2" xfId="3001" xr:uid="{00000000-0005-0000-0000-0000A6090000}"/>
    <cellStyle name="Normal 1345" xfId="2515" xr:uid="{00000000-0005-0000-0000-0000A7090000}"/>
    <cellStyle name="Normal 1345 2" xfId="3002" xr:uid="{00000000-0005-0000-0000-0000A8090000}"/>
    <cellStyle name="Normal 1346" xfId="2516" xr:uid="{00000000-0005-0000-0000-0000A9090000}"/>
    <cellStyle name="Normal 1346 2" xfId="3003" xr:uid="{00000000-0005-0000-0000-0000AA090000}"/>
    <cellStyle name="Normal 1347" xfId="2517" xr:uid="{00000000-0005-0000-0000-0000AB090000}"/>
    <cellStyle name="Normal 1347 2" xfId="3004" xr:uid="{00000000-0005-0000-0000-0000AC090000}"/>
    <cellStyle name="Normal 1348" xfId="2518" xr:uid="{00000000-0005-0000-0000-0000AD090000}"/>
    <cellStyle name="Normal 1348 2" xfId="3005" xr:uid="{00000000-0005-0000-0000-0000AE090000}"/>
    <cellStyle name="Normal 1349" xfId="2519" xr:uid="{00000000-0005-0000-0000-0000AF090000}"/>
    <cellStyle name="Normal 1349 2" xfId="3006" xr:uid="{00000000-0005-0000-0000-0000B0090000}"/>
    <cellStyle name="Normal 135" xfId="1134" xr:uid="{00000000-0005-0000-0000-0000B1090000}"/>
    <cellStyle name="Normal 1350" xfId="2520" xr:uid="{00000000-0005-0000-0000-0000B2090000}"/>
    <cellStyle name="Normal 1350 2" xfId="3007" xr:uid="{00000000-0005-0000-0000-0000B3090000}"/>
    <cellStyle name="Normal 1351" xfId="2521" xr:uid="{00000000-0005-0000-0000-0000B4090000}"/>
    <cellStyle name="Normal 1351 2" xfId="3008" xr:uid="{00000000-0005-0000-0000-0000B5090000}"/>
    <cellStyle name="Normal 1352" xfId="2522" xr:uid="{00000000-0005-0000-0000-0000B6090000}"/>
    <cellStyle name="Normal 1352 2" xfId="3009" xr:uid="{00000000-0005-0000-0000-0000B7090000}"/>
    <cellStyle name="Normal 1353" xfId="2523" xr:uid="{00000000-0005-0000-0000-0000B8090000}"/>
    <cellStyle name="Normal 1353 2" xfId="3010" xr:uid="{00000000-0005-0000-0000-0000B9090000}"/>
    <cellStyle name="Normal 1354" xfId="2524" xr:uid="{00000000-0005-0000-0000-0000BA090000}"/>
    <cellStyle name="Normal 1354 2" xfId="3011" xr:uid="{00000000-0005-0000-0000-0000BB090000}"/>
    <cellStyle name="Normal 1355" xfId="2525" xr:uid="{00000000-0005-0000-0000-0000BC090000}"/>
    <cellStyle name="Normal 1355 2" xfId="3012" xr:uid="{00000000-0005-0000-0000-0000BD090000}"/>
    <cellStyle name="Normal 1356" xfId="2526" xr:uid="{00000000-0005-0000-0000-0000BE090000}"/>
    <cellStyle name="Normal 1356 2" xfId="3013" xr:uid="{00000000-0005-0000-0000-0000BF090000}"/>
    <cellStyle name="Normal 1357" xfId="2527" xr:uid="{00000000-0005-0000-0000-0000C0090000}"/>
    <cellStyle name="Normal 1357 2" xfId="3014" xr:uid="{00000000-0005-0000-0000-0000C1090000}"/>
    <cellStyle name="Normal 1358" xfId="2528" xr:uid="{00000000-0005-0000-0000-0000C2090000}"/>
    <cellStyle name="Normal 1358 2" xfId="3015" xr:uid="{00000000-0005-0000-0000-0000C3090000}"/>
    <cellStyle name="Normal 1359" xfId="2529" xr:uid="{00000000-0005-0000-0000-0000C4090000}"/>
    <cellStyle name="Normal 1359 2" xfId="3016" xr:uid="{00000000-0005-0000-0000-0000C5090000}"/>
    <cellStyle name="Normal 136" xfId="1135" xr:uid="{00000000-0005-0000-0000-0000C6090000}"/>
    <cellStyle name="Normal 1360" xfId="2530" xr:uid="{00000000-0005-0000-0000-0000C7090000}"/>
    <cellStyle name="Normal 1360 2" xfId="3017" xr:uid="{00000000-0005-0000-0000-0000C8090000}"/>
    <cellStyle name="Normal 1361" xfId="2531" xr:uid="{00000000-0005-0000-0000-0000C9090000}"/>
    <cellStyle name="Normal 1361 2" xfId="3018" xr:uid="{00000000-0005-0000-0000-0000CA090000}"/>
    <cellStyle name="Normal 1362" xfId="2532" xr:uid="{00000000-0005-0000-0000-0000CB090000}"/>
    <cellStyle name="Normal 1362 2" xfId="3019" xr:uid="{00000000-0005-0000-0000-0000CC090000}"/>
    <cellStyle name="Normal 1363" xfId="2533" xr:uid="{00000000-0005-0000-0000-0000CD090000}"/>
    <cellStyle name="Normal 1363 2" xfId="3020" xr:uid="{00000000-0005-0000-0000-0000CE090000}"/>
    <cellStyle name="Normal 1364" xfId="2534" xr:uid="{00000000-0005-0000-0000-0000CF090000}"/>
    <cellStyle name="Normal 1364 2" xfId="3021" xr:uid="{00000000-0005-0000-0000-0000D0090000}"/>
    <cellStyle name="Normal 1365" xfId="2535" xr:uid="{00000000-0005-0000-0000-0000D1090000}"/>
    <cellStyle name="Normal 1365 2" xfId="3022" xr:uid="{00000000-0005-0000-0000-0000D2090000}"/>
    <cellStyle name="Normal 1366" xfId="2536" xr:uid="{00000000-0005-0000-0000-0000D3090000}"/>
    <cellStyle name="Normal 1366 2" xfId="3023" xr:uid="{00000000-0005-0000-0000-0000D4090000}"/>
    <cellStyle name="Normal 1367" xfId="2537" xr:uid="{00000000-0005-0000-0000-0000D5090000}"/>
    <cellStyle name="Normal 1367 2" xfId="3024" xr:uid="{00000000-0005-0000-0000-0000D6090000}"/>
    <cellStyle name="Normal 1368" xfId="2538" xr:uid="{00000000-0005-0000-0000-0000D7090000}"/>
    <cellStyle name="Normal 1368 2" xfId="3025" xr:uid="{00000000-0005-0000-0000-0000D8090000}"/>
    <cellStyle name="Normal 1369" xfId="2539" xr:uid="{00000000-0005-0000-0000-0000D9090000}"/>
    <cellStyle name="Normal 1369 2" xfId="3026" xr:uid="{00000000-0005-0000-0000-0000DA090000}"/>
    <cellStyle name="Normal 137" xfId="1136" xr:uid="{00000000-0005-0000-0000-0000DB090000}"/>
    <cellStyle name="Normal 1370" xfId="2540" xr:uid="{00000000-0005-0000-0000-0000DC090000}"/>
    <cellStyle name="Normal 1370 2" xfId="3027" xr:uid="{00000000-0005-0000-0000-0000DD090000}"/>
    <cellStyle name="Normal 1371" xfId="2541" xr:uid="{00000000-0005-0000-0000-0000DE090000}"/>
    <cellStyle name="Normal 1371 2" xfId="3028" xr:uid="{00000000-0005-0000-0000-0000DF090000}"/>
    <cellStyle name="Normal 1372" xfId="2542" xr:uid="{00000000-0005-0000-0000-0000E0090000}"/>
    <cellStyle name="Normal 1372 2" xfId="3029" xr:uid="{00000000-0005-0000-0000-0000E1090000}"/>
    <cellStyle name="Normal 1373" xfId="2543" xr:uid="{00000000-0005-0000-0000-0000E2090000}"/>
    <cellStyle name="Normal 1373 2" xfId="3030" xr:uid="{00000000-0005-0000-0000-0000E3090000}"/>
    <cellStyle name="Normal 1374" xfId="2544" xr:uid="{00000000-0005-0000-0000-0000E4090000}"/>
    <cellStyle name="Normal 1374 2" xfId="3031" xr:uid="{00000000-0005-0000-0000-0000E5090000}"/>
    <cellStyle name="Normal 1375" xfId="2545" xr:uid="{00000000-0005-0000-0000-0000E6090000}"/>
    <cellStyle name="Normal 1375 2" xfId="3032" xr:uid="{00000000-0005-0000-0000-0000E7090000}"/>
    <cellStyle name="Normal 1376" xfId="2546" xr:uid="{00000000-0005-0000-0000-0000E8090000}"/>
    <cellStyle name="Normal 1376 2" xfId="3033" xr:uid="{00000000-0005-0000-0000-0000E9090000}"/>
    <cellStyle name="Normal 1377" xfId="2547" xr:uid="{00000000-0005-0000-0000-0000EA090000}"/>
    <cellStyle name="Normal 1377 2" xfId="3034" xr:uid="{00000000-0005-0000-0000-0000EB090000}"/>
    <cellStyle name="Normal 1378" xfId="2548" xr:uid="{00000000-0005-0000-0000-0000EC090000}"/>
    <cellStyle name="Normal 1378 2" xfId="3035" xr:uid="{00000000-0005-0000-0000-0000ED090000}"/>
    <cellStyle name="Normal 1379" xfId="2549" xr:uid="{00000000-0005-0000-0000-0000EE090000}"/>
    <cellStyle name="Normal 1379 2" xfId="3036" xr:uid="{00000000-0005-0000-0000-0000EF090000}"/>
    <cellStyle name="Normal 138" xfId="1137" xr:uid="{00000000-0005-0000-0000-0000F0090000}"/>
    <cellStyle name="Normal 1380" xfId="2550" xr:uid="{00000000-0005-0000-0000-0000F1090000}"/>
    <cellStyle name="Normal 1380 2" xfId="3037" xr:uid="{00000000-0005-0000-0000-0000F2090000}"/>
    <cellStyle name="Normal 1381" xfId="2551" xr:uid="{00000000-0005-0000-0000-0000F3090000}"/>
    <cellStyle name="Normal 1381 2" xfId="3038" xr:uid="{00000000-0005-0000-0000-0000F4090000}"/>
    <cellStyle name="Normal 1382" xfId="2552" xr:uid="{00000000-0005-0000-0000-0000F5090000}"/>
    <cellStyle name="Normal 1382 2" xfId="3039" xr:uid="{00000000-0005-0000-0000-0000F6090000}"/>
    <cellStyle name="Normal 1383" xfId="2553" xr:uid="{00000000-0005-0000-0000-0000F7090000}"/>
    <cellStyle name="Normal 1383 2" xfId="3040" xr:uid="{00000000-0005-0000-0000-0000F8090000}"/>
    <cellStyle name="Normal 1384" xfId="2554" xr:uid="{00000000-0005-0000-0000-0000F9090000}"/>
    <cellStyle name="Normal 1384 2" xfId="3041" xr:uid="{00000000-0005-0000-0000-0000FA090000}"/>
    <cellStyle name="Normal 1385" xfId="2555" xr:uid="{00000000-0005-0000-0000-0000FB090000}"/>
    <cellStyle name="Normal 1385 2" xfId="3042" xr:uid="{00000000-0005-0000-0000-0000FC090000}"/>
    <cellStyle name="Normal 1386" xfId="2556" xr:uid="{00000000-0005-0000-0000-0000FD090000}"/>
    <cellStyle name="Normal 1386 2" xfId="3043" xr:uid="{00000000-0005-0000-0000-0000FE090000}"/>
    <cellStyle name="Normal 1387" xfId="2557" xr:uid="{00000000-0005-0000-0000-0000FF090000}"/>
    <cellStyle name="Normal 1387 2" xfId="3044" xr:uid="{00000000-0005-0000-0000-0000000A0000}"/>
    <cellStyle name="Normal 1388" xfId="2558" xr:uid="{00000000-0005-0000-0000-0000010A0000}"/>
    <cellStyle name="Normal 1388 2" xfId="3045" xr:uid="{00000000-0005-0000-0000-0000020A0000}"/>
    <cellStyle name="Normal 1389" xfId="2559" xr:uid="{00000000-0005-0000-0000-0000030A0000}"/>
    <cellStyle name="Normal 1389 2" xfId="3046" xr:uid="{00000000-0005-0000-0000-0000040A0000}"/>
    <cellStyle name="Normal 139" xfId="1138" xr:uid="{00000000-0005-0000-0000-0000050A0000}"/>
    <cellStyle name="Normal 1390" xfId="2560" xr:uid="{00000000-0005-0000-0000-0000060A0000}"/>
    <cellStyle name="Normal 1390 2" xfId="3047" xr:uid="{00000000-0005-0000-0000-0000070A0000}"/>
    <cellStyle name="Normal 1391" xfId="2561" xr:uid="{00000000-0005-0000-0000-0000080A0000}"/>
    <cellStyle name="Normal 1391 2" xfId="3048" xr:uid="{00000000-0005-0000-0000-0000090A0000}"/>
    <cellStyle name="Normal 1392" xfId="2562" xr:uid="{00000000-0005-0000-0000-00000A0A0000}"/>
    <cellStyle name="Normal 1392 2" xfId="3049" xr:uid="{00000000-0005-0000-0000-00000B0A0000}"/>
    <cellStyle name="Normal 1393" xfId="2563" xr:uid="{00000000-0005-0000-0000-00000C0A0000}"/>
    <cellStyle name="Normal 1393 2" xfId="3050" xr:uid="{00000000-0005-0000-0000-00000D0A0000}"/>
    <cellStyle name="Normal 1394" xfId="2564" xr:uid="{00000000-0005-0000-0000-00000E0A0000}"/>
    <cellStyle name="Normal 1394 2" xfId="3051" xr:uid="{00000000-0005-0000-0000-00000F0A0000}"/>
    <cellStyle name="Normal 1395" xfId="2565" xr:uid="{00000000-0005-0000-0000-0000100A0000}"/>
    <cellStyle name="Normal 1395 2" xfId="3052" xr:uid="{00000000-0005-0000-0000-0000110A0000}"/>
    <cellStyle name="Normal 1396" xfId="2566" xr:uid="{00000000-0005-0000-0000-0000120A0000}"/>
    <cellStyle name="Normal 1396 2" xfId="3053" xr:uid="{00000000-0005-0000-0000-0000130A0000}"/>
    <cellStyle name="Normal 1397" xfId="2567" xr:uid="{00000000-0005-0000-0000-0000140A0000}"/>
    <cellStyle name="Normal 1397 2" xfId="3054" xr:uid="{00000000-0005-0000-0000-0000150A0000}"/>
    <cellStyle name="Normal 1398" xfId="2568" xr:uid="{00000000-0005-0000-0000-0000160A0000}"/>
    <cellStyle name="Normal 1398 2" xfId="3055" xr:uid="{00000000-0005-0000-0000-0000170A0000}"/>
    <cellStyle name="Normal 1399" xfId="2569" xr:uid="{00000000-0005-0000-0000-0000180A0000}"/>
    <cellStyle name="Normal 1399 2" xfId="3056" xr:uid="{00000000-0005-0000-0000-0000190A0000}"/>
    <cellStyle name="Normal 14" xfId="4" xr:uid="{00000000-0005-0000-0000-00001A0A0000}"/>
    <cellStyle name="Normal 14 2" xfId="402" xr:uid="{00000000-0005-0000-0000-00001B0A0000}"/>
    <cellStyle name="Normal 14 3" xfId="568" xr:uid="{00000000-0005-0000-0000-00001C0A0000}"/>
    <cellStyle name="Normal 14 3 2" xfId="3787" xr:uid="{00000000-0005-0000-0000-00001D0A0000}"/>
    <cellStyle name="Normal 14 4" xfId="974" xr:uid="{00000000-0005-0000-0000-00001E0A0000}"/>
    <cellStyle name="Normal 14 5" xfId="3292" xr:uid="{00000000-0005-0000-0000-00001F0A0000}"/>
    <cellStyle name="Normal 14 5 2" xfId="3989" xr:uid="{00000000-0005-0000-0000-0000200A0000}"/>
    <cellStyle name="Normal 140" xfId="1139" xr:uid="{00000000-0005-0000-0000-0000210A0000}"/>
    <cellStyle name="Normal 1400" xfId="2570" xr:uid="{00000000-0005-0000-0000-0000220A0000}"/>
    <cellStyle name="Normal 1400 2" xfId="3057" xr:uid="{00000000-0005-0000-0000-0000230A0000}"/>
    <cellStyle name="Normal 1401" xfId="2571" xr:uid="{00000000-0005-0000-0000-0000240A0000}"/>
    <cellStyle name="Normal 1401 2" xfId="3058" xr:uid="{00000000-0005-0000-0000-0000250A0000}"/>
    <cellStyle name="Normal 1402" xfId="2572" xr:uid="{00000000-0005-0000-0000-0000260A0000}"/>
    <cellStyle name="Normal 1402 2" xfId="3059" xr:uid="{00000000-0005-0000-0000-0000270A0000}"/>
    <cellStyle name="Normal 1403" xfId="2573" xr:uid="{00000000-0005-0000-0000-0000280A0000}"/>
    <cellStyle name="Normal 1403 2" xfId="3060" xr:uid="{00000000-0005-0000-0000-0000290A0000}"/>
    <cellStyle name="Normal 1404" xfId="2574" xr:uid="{00000000-0005-0000-0000-00002A0A0000}"/>
    <cellStyle name="Normal 1404 2" xfId="3061" xr:uid="{00000000-0005-0000-0000-00002B0A0000}"/>
    <cellStyle name="Normal 1405" xfId="2575" xr:uid="{00000000-0005-0000-0000-00002C0A0000}"/>
    <cellStyle name="Normal 1405 2" xfId="3062" xr:uid="{00000000-0005-0000-0000-00002D0A0000}"/>
    <cellStyle name="Normal 1406" xfId="2576" xr:uid="{00000000-0005-0000-0000-00002E0A0000}"/>
    <cellStyle name="Normal 1406 2" xfId="3063" xr:uid="{00000000-0005-0000-0000-00002F0A0000}"/>
    <cellStyle name="Normal 1407" xfId="2577" xr:uid="{00000000-0005-0000-0000-0000300A0000}"/>
    <cellStyle name="Normal 1407 2" xfId="3064" xr:uid="{00000000-0005-0000-0000-0000310A0000}"/>
    <cellStyle name="Normal 1408" xfId="2578" xr:uid="{00000000-0005-0000-0000-0000320A0000}"/>
    <cellStyle name="Normal 1408 2" xfId="3065" xr:uid="{00000000-0005-0000-0000-0000330A0000}"/>
    <cellStyle name="Normal 1409" xfId="2579" xr:uid="{00000000-0005-0000-0000-0000340A0000}"/>
    <cellStyle name="Normal 1409 2" xfId="3066" xr:uid="{00000000-0005-0000-0000-0000350A0000}"/>
    <cellStyle name="Normal 141" xfId="1140" xr:uid="{00000000-0005-0000-0000-0000360A0000}"/>
    <cellStyle name="Normal 1410" xfId="2580" xr:uid="{00000000-0005-0000-0000-0000370A0000}"/>
    <cellStyle name="Normal 1410 2" xfId="3067" xr:uid="{00000000-0005-0000-0000-0000380A0000}"/>
    <cellStyle name="Normal 1411" xfId="2581" xr:uid="{00000000-0005-0000-0000-0000390A0000}"/>
    <cellStyle name="Normal 1411 2" xfId="3068" xr:uid="{00000000-0005-0000-0000-00003A0A0000}"/>
    <cellStyle name="Normal 1412" xfId="2582" xr:uid="{00000000-0005-0000-0000-00003B0A0000}"/>
    <cellStyle name="Normal 1412 2" xfId="3069" xr:uid="{00000000-0005-0000-0000-00003C0A0000}"/>
    <cellStyle name="Normal 1413" xfId="2583" xr:uid="{00000000-0005-0000-0000-00003D0A0000}"/>
    <cellStyle name="Normal 1414" xfId="2584" xr:uid="{00000000-0005-0000-0000-00003E0A0000}"/>
    <cellStyle name="Normal 1415" xfId="2585" xr:uid="{00000000-0005-0000-0000-00003F0A0000}"/>
    <cellStyle name="Normal 1416" xfId="2586" xr:uid="{00000000-0005-0000-0000-0000400A0000}"/>
    <cellStyle name="Normal 1417" xfId="2587" xr:uid="{00000000-0005-0000-0000-0000410A0000}"/>
    <cellStyle name="Normal 1418" xfId="2266" xr:uid="{00000000-0005-0000-0000-0000420A0000}"/>
    <cellStyle name="Normal 1418 2" xfId="3438" xr:uid="{00000000-0005-0000-0000-0000430A0000}"/>
    <cellStyle name="Normal 1418 2 2" xfId="4098" xr:uid="{00000000-0005-0000-0000-0000440A0000}"/>
    <cellStyle name="Normal 1418 3" xfId="3899" xr:uid="{00000000-0005-0000-0000-0000450A0000}"/>
    <cellStyle name="Normal 1419" xfId="2267" xr:uid="{00000000-0005-0000-0000-0000460A0000}"/>
    <cellStyle name="Normal 1419 2" xfId="3439" xr:uid="{00000000-0005-0000-0000-0000470A0000}"/>
    <cellStyle name="Normal 1419 2 2" xfId="4099" xr:uid="{00000000-0005-0000-0000-0000480A0000}"/>
    <cellStyle name="Normal 1419 3" xfId="3900" xr:uid="{00000000-0005-0000-0000-0000490A0000}"/>
    <cellStyle name="Normal 142" xfId="1141" xr:uid="{00000000-0005-0000-0000-00004A0A0000}"/>
    <cellStyle name="Normal 1420" xfId="2268" xr:uid="{00000000-0005-0000-0000-00004B0A0000}"/>
    <cellStyle name="Normal 1420 2" xfId="3440" xr:uid="{00000000-0005-0000-0000-00004C0A0000}"/>
    <cellStyle name="Normal 1420 2 2" xfId="4100" xr:uid="{00000000-0005-0000-0000-00004D0A0000}"/>
    <cellStyle name="Normal 1420 3" xfId="3901" xr:uid="{00000000-0005-0000-0000-00004E0A0000}"/>
    <cellStyle name="Normal 1421" xfId="2647" xr:uid="{00000000-0005-0000-0000-00004F0A0000}"/>
    <cellStyle name="Normal 1421 2" xfId="3452" xr:uid="{00000000-0005-0000-0000-0000500A0000}"/>
    <cellStyle name="Normal 1421 2 2" xfId="4102" xr:uid="{00000000-0005-0000-0000-0000510A0000}"/>
    <cellStyle name="Normal 1421 3" xfId="3902" xr:uid="{00000000-0005-0000-0000-0000520A0000}"/>
    <cellStyle name="Normal 1422" xfId="2648" xr:uid="{00000000-0005-0000-0000-0000530A0000}"/>
    <cellStyle name="Normal 1422 2" xfId="3453" xr:uid="{00000000-0005-0000-0000-0000540A0000}"/>
    <cellStyle name="Normal 1422 2 2" xfId="4103" xr:uid="{00000000-0005-0000-0000-0000550A0000}"/>
    <cellStyle name="Normal 1422 3" xfId="3903" xr:uid="{00000000-0005-0000-0000-0000560A0000}"/>
    <cellStyle name="Normal 1423" xfId="550" xr:uid="{00000000-0005-0000-0000-0000570A0000}"/>
    <cellStyle name="Normal 1423 2" xfId="3291" xr:uid="{00000000-0005-0000-0000-0000580A0000}"/>
    <cellStyle name="Normal 1423 2 2" xfId="3988" xr:uid="{00000000-0005-0000-0000-0000590A0000}"/>
    <cellStyle name="Normal 1423 3" xfId="3780" xr:uid="{00000000-0005-0000-0000-00005A0A0000}"/>
    <cellStyle name="Normal 1424" xfId="555" xr:uid="{00000000-0005-0000-0000-00005B0A0000}"/>
    <cellStyle name="Normal 1424 2" xfId="3295" xr:uid="{00000000-0005-0000-0000-00005C0A0000}"/>
    <cellStyle name="Normal 1424 2 2" xfId="3992" xr:uid="{00000000-0005-0000-0000-00005D0A0000}"/>
    <cellStyle name="Normal 1424 3" xfId="3784" xr:uid="{00000000-0005-0000-0000-00005E0A0000}"/>
    <cellStyle name="Normal 1425" xfId="552" xr:uid="{00000000-0005-0000-0000-00005F0A0000}"/>
    <cellStyle name="Normal 1425 2" xfId="3294" xr:uid="{00000000-0005-0000-0000-0000600A0000}"/>
    <cellStyle name="Normal 1425 2 2" xfId="3991" xr:uid="{00000000-0005-0000-0000-0000610A0000}"/>
    <cellStyle name="Normal 1425 3" xfId="3782" xr:uid="{00000000-0005-0000-0000-0000620A0000}"/>
    <cellStyle name="Normal 1426" xfId="557" xr:uid="{00000000-0005-0000-0000-0000630A0000}"/>
    <cellStyle name="Normal 1426 2" xfId="3296" xr:uid="{00000000-0005-0000-0000-0000640A0000}"/>
    <cellStyle name="Normal 1426 2 2" xfId="3993" xr:uid="{00000000-0005-0000-0000-0000650A0000}"/>
    <cellStyle name="Normal 1426 3" xfId="3785" xr:uid="{00000000-0005-0000-0000-0000660A0000}"/>
    <cellStyle name="Normal 1427" xfId="2650" xr:uid="{00000000-0005-0000-0000-0000670A0000}"/>
    <cellStyle name="Normal 1427 2" xfId="3454" xr:uid="{00000000-0005-0000-0000-0000680A0000}"/>
    <cellStyle name="Normal 1427 2 2" xfId="4104" xr:uid="{00000000-0005-0000-0000-0000690A0000}"/>
    <cellStyle name="Normal 1427 3" xfId="3904" xr:uid="{00000000-0005-0000-0000-00006A0A0000}"/>
    <cellStyle name="Normal 1428" xfId="2651" xr:uid="{00000000-0005-0000-0000-00006B0A0000}"/>
    <cellStyle name="Normal 1428 2" xfId="3455" xr:uid="{00000000-0005-0000-0000-00006C0A0000}"/>
    <cellStyle name="Normal 1428 2 2" xfId="4105" xr:uid="{00000000-0005-0000-0000-00006D0A0000}"/>
    <cellStyle name="Normal 1428 3" xfId="3905" xr:uid="{00000000-0005-0000-0000-00006E0A0000}"/>
    <cellStyle name="Normal 1429" xfId="2652" xr:uid="{00000000-0005-0000-0000-00006F0A0000}"/>
    <cellStyle name="Normal 1429 2" xfId="3456" xr:uid="{00000000-0005-0000-0000-0000700A0000}"/>
    <cellStyle name="Normal 1429 2 2" xfId="4106" xr:uid="{00000000-0005-0000-0000-0000710A0000}"/>
    <cellStyle name="Normal 1429 3" xfId="3906" xr:uid="{00000000-0005-0000-0000-0000720A0000}"/>
    <cellStyle name="Normal 143" xfId="1142" xr:uid="{00000000-0005-0000-0000-0000730A0000}"/>
    <cellStyle name="Normal 1430" xfId="2653" xr:uid="{00000000-0005-0000-0000-0000740A0000}"/>
    <cellStyle name="Normal 1430 2" xfId="3457" xr:uid="{00000000-0005-0000-0000-0000750A0000}"/>
    <cellStyle name="Normal 1430 2 2" xfId="4107" xr:uid="{00000000-0005-0000-0000-0000760A0000}"/>
    <cellStyle name="Normal 1430 3" xfId="3907" xr:uid="{00000000-0005-0000-0000-0000770A0000}"/>
    <cellStyle name="Normal 1431" xfId="2654" xr:uid="{00000000-0005-0000-0000-0000780A0000}"/>
    <cellStyle name="Normal 1431 2" xfId="3458" xr:uid="{00000000-0005-0000-0000-0000790A0000}"/>
    <cellStyle name="Normal 1431 2 2" xfId="4108" xr:uid="{00000000-0005-0000-0000-00007A0A0000}"/>
    <cellStyle name="Normal 1431 3" xfId="3908" xr:uid="{00000000-0005-0000-0000-00007B0A0000}"/>
    <cellStyle name="Normal 1432" xfId="2655" xr:uid="{00000000-0005-0000-0000-00007C0A0000}"/>
    <cellStyle name="Normal 1432 2" xfId="3459" xr:uid="{00000000-0005-0000-0000-00007D0A0000}"/>
    <cellStyle name="Normal 1432 2 2" xfId="4109" xr:uid="{00000000-0005-0000-0000-00007E0A0000}"/>
    <cellStyle name="Normal 1432 3" xfId="3909" xr:uid="{00000000-0005-0000-0000-00007F0A0000}"/>
    <cellStyle name="Normal 1433" xfId="2656" xr:uid="{00000000-0005-0000-0000-0000800A0000}"/>
    <cellStyle name="Normal 1433 2" xfId="3460" xr:uid="{00000000-0005-0000-0000-0000810A0000}"/>
    <cellStyle name="Normal 1433 2 2" xfId="4110" xr:uid="{00000000-0005-0000-0000-0000820A0000}"/>
    <cellStyle name="Normal 1433 3" xfId="3910" xr:uid="{00000000-0005-0000-0000-0000830A0000}"/>
    <cellStyle name="Normal 1434" xfId="2657" xr:uid="{00000000-0005-0000-0000-0000840A0000}"/>
    <cellStyle name="Normal 1434 2" xfId="3461" xr:uid="{00000000-0005-0000-0000-0000850A0000}"/>
    <cellStyle name="Normal 1434 2 2" xfId="4111" xr:uid="{00000000-0005-0000-0000-0000860A0000}"/>
    <cellStyle name="Normal 1434 3" xfId="3911" xr:uid="{00000000-0005-0000-0000-0000870A0000}"/>
    <cellStyle name="Normal 1435" xfId="2658" xr:uid="{00000000-0005-0000-0000-0000880A0000}"/>
    <cellStyle name="Normal 1435 2" xfId="3462" xr:uid="{00000000-0005-0000-0000-0000890A0000}"/>
    <cellStyle name="Normal 1435 2 2" xfId="4112" xr:uid="{00000000-0005-0000-0000-00008A0A0000}"/>
    <cellStyle name="Normal 1435 3" xfId="3912" xr:uid="{00000000-0005-0000-0000-00008B0A0000}"/>
    <cellStyle name="Normal 1436" xfId="2659" xr:uid="{00000000-0005-0000-0000-00008C0A0000}"/>
    <cellStyle name="Normal 1436 2" xfId="3463" xr:uid="{00000000-0005-0000-0000-00008D0A0000}"/>
    <cellStyle name="Normal 1436 2 2" xfId="4113" xr:uid="{00000000-0005-0000-0000-00008E0A0000}"/>
    <cellStyle name="Normal 1436 3" xfId="3913" xr:uid="{00000000-0005-0000-0000-00008F0A0000}"/>
    <cellStyle name="Normal 1437" xfId="2660" xr:uid="{00000000-0005-0000-0000-0000900A0000}"/>
    <cellStyle name="Normal 1437 2" xfId="3464" xr:uid="{00000000-0005-0000-0000-0000910A0000}"/>
    <cellStyle name="Normal 1437 2 2" xfId="4114" xr:uid="{00000000-0005-0000-0000-0000920A0000}"/>
    <cellStyle name="Normal 1437 3" xfId="3914" xr:uid="{00000000-0005-0000-0000-0000930A0000}"/>
    <cellStyle name="Normal 1438" xfId="2661" xr:uid="{00000000-0005-0000-0000-0000940A0000}"/>
    <cellStyle name="Normal 1438 2" xfId="3465" xr:uid="{00000000-0005-0000-0000-0000950A0000}"/>
    <cellStyle name="Normal 1438 2 2" xfId="4115" xr:uid="{00000000-0005-0000-0000-0000960A0000}"/>
    <cellStyle name="Normal 1438 3" xfId="3915" xr:uid="{00000000-0005-0000-0000-0000970A0000}"/>
    <cellStyle name="Normal 1439" xfId="2662" xr:uid="{00000000-0005-0000-0000-0000980A0000}"/>
    <cellStyle name="Normal 1439 2" xfId="3466" xr:uid="{00000000-0005-0000-0000-0000990A0000}"/>
    <cellStyle name="Normal 1439 2 2" xfId="4116" xr:uid="{00000000-0005-0000-0000-00009A0A0000}"/>
    <cellStyle name="Normal 1439 3" xfId="3916" xr:uid="{00000000-0005-0000-0000-00009B0A0000}"/>
    <cellStyle name="Normal 144" xfId="1143" xr:uid="{00000000-0005-0000-0000-00009C0A0000}"/>
    <cellStyle name="Normal 1440" xfId="2663" xr:uid="{00000000-0005-0000-0000-00009D0A0000}"/>
    <cellStyle name="Normal 1440 2" xfId="3467" xr:uid="{00000000-0005-0000-0000-00009E0A0000}"/>
    <cellStyle name="Normal 1440 2 2" xfId="4117" xr:uid="{00000000-0005-0000-0000-00009F0A0000}"/>
    <cellStyle name="Normal 1440 3" xfId="3917" xr:uid="{00000000-0005-0000-0000-0000A00A0000}"/>
    <cellStyle name="Normal 1441" xfId="2664" xr:uid="{00000000-0005-0000-0000-0000A10A0000}"/>
    <cellStyle name="Normal 1441 2" xfId="3468" xr:uid="{00000000-0005-0000-0000-0000A20A0000}"/>
    <cellStyle name="Normal 1441 2 2" xfId="4118" xr:uid="{00000000-0005-0000-0000-0000A30A0000}"/>
    <cellStyle name="Normal 1441 3" xfId="3918" xr:uid="{00000000-0005-0000-0000-0000A40A0000}"/>
    <cellStyle name="Normal 1442" xfId="554" xr:uid="{00000000-0005-0000-0000-0000A50A0000}"/>
    <cellStyle name="Normal 1443" xfId="860" xr:uid="{00000000-0005-0000-0000-0000A60A0000}"/>
    <cellStyle name="Normal 1444" xfId="2665" xr:uid="{00000000-0005-0000-0000-0000A70A0000}"/>
    <cellStyle name="Normal 1445" xfId="617" xr:uid="{00000000-0005-0000-0000-0000A80A0000}"/>
    <cellStyle name="Normal 1446" xfId="2666" xr:uid="{00000000-0005-0000-0000-0000A90A0000}"/>
    <cellStyle name="Normal 1447" xfId="2667" xr:uid="{00000000-0005-0000-0000-0000AA0A0000}"/>
    <cellStyle name="Normal 1448" xfId="2668" xr:uid="{00000000-0005-0000-0000-0000AB0A0000}"/>
    <cellStyle name="Normal 1449" xfId="633" xr:uid="{00000000-0005-0000-0000-0000AC0A0000}"/>
    <cellStyle name="Normal 1449 2" xfId="3805" xr:uid="{00000000-0005-0000-0000-0000AD0A0000}"/>
    <cellStyle name="Normal 145" xfId="1144" xr:uid="{00000000-0005-0000-0000-0000AE0A0000}"/>
    <cellStyle name="Normal 1450" xfId="3151" xr:uid="{00000000-0005-0000-0000-0000AF0A0000}"/>
    <cellStyle name="Normal 1450 2" xfId="3920" xr:uid="{00000000-0005-0000-0000-0000B00A0000}"/>
    <cellStyle name="Normal 1451" xfId="3154" xr:uid="{00000000-0005-0000-0000-0000B10A0000}"/>
    <cellStyle name="Normal 1451 2" xfId="3921" xr:uid="{00000000-0005-0000-0000-0000B20A0000}"/>
    <cellStyle name="Normal 1452" xfId="3204" xr:uid="{00000000-0005-0000-0000-0000B30A0000}"/>
    <cellStyle name="Normal 1452 2" xfId="3931" xr:uid="{00000000-0005-0000-0000-0000B40A0000}"/>
    <cellStyle name="Normal 1453" xfId="3179" xr:uid="{00000000-0005-0000-0000-0000B50A0000}"/>
    <cellStyle name="Normal 1453 2" xfId="3925" xr:uid="{00000000-0005-0000-0000-0000B60A0000}"/>
    <cellStyle name="Normal 1454" xfId="3187" xr:uid="{00000000-0005-0000-0000-0000B70A0000}"/>
    <cellStyle name="Normal 1454 2" xfId="3927" xr:uid="{00000000-0005-0000-0000-0000B80A0000}"/>
    <cellStyle name="Normal 1455" xfId="3212" xr:uid="{00000000-0005-0000-0000-0000B90A0000}"/>
    <cellStyle name="Normal 1455 2" xfId="3932" xr:uid="{00000000-0005-0000-0000-0000BA0A0000}"/>
    <cellStyle name="Normal 1456" xfId="3184" xr:uid="{00000000-0005-0000-0000-0000BB0A0000}"/>
    <cellStyle name="Normal 1456 2" xfId="3926" xr:uid="{00000000-0005-0000-0000-0000BC0A0000}"/>
    <cellStyle name="Normal 1457" xfId="3156" xr:uid="{00000000-0005-0000-0000-0000BD0A0000}"/>
    <cellStyle name="Normal 1457 2" xfId="3922" xr:uid="{00000000-0005-0000-0000-0000BE0A0000}"/>
    <cellStyle name="Normal 1458" xfId="3216" xr:uid="{00000000-0005-0000-0000-0000BF0A0000}"/>
    <cellStyle name="Normal 1458 2" xfId="3934" xr:uid="{00000000-0005-0000-0000-0000C00A0000}"/>
    <cellStyle name="Normal 1459" xfId="3158" xr:uid="{00000000-0005-0000-0000-0000C10A0000}"/>
    <cellStyle name="Normal 1459 2" xfId="3923" xr:uid="{00000000-0005-0000-0000-0000C20A0000}"/>
    <cellStyle name="Normal 146" xfId="1145" xr:uid="{00000000-0005-0000-0000-0000C30A0000}"/>
    <cellStyle name="Normal 1460" xfId="3176" xr:uid="{00000000-0005-0000-0000-0000C40A0000}"/>
    <cellStyle name="Normal 1460 2" xfId="3924" xr:uid="{00000000-0005-0000-0000-0000C50A0000}"/>
    <cellStyle name="Normal 1461" xfId="3201" xr:uid="{00000000-0005-0000-0000-0000C60A0000}"/>
    <cellStyle name="Normal 1461 2" xfId="3930" xr:uid="{00000000-0005-0000-0000-0000C70A0000}"/>
    <cellStyle name="Normal 1462" xfId="3198" xr:uid="{00000000-0005-0000-0000-0000C80A0000}"/>
    <cellStyle name="Normal 1462 2" xfId="3929" xr:uid="{00000000-0005-0000-0000-0000C90A0000}"/>
    <cellStyle name="Normal 1463" xfId="3193" xr:uid="{00000000-0005-0000-0000-0000CA0A0000}"/>
    <cellStyle name="Normal 1463 2" xfId="3928" xr:uid="{00000000-0005-0000-0000-0000CB0A0000}"/>
    <cellStyle name="Normal 1464" xfId="3214" xr:uid="{00000000-0005-0000-0000-0000CC0A0000}"/>
    <cellStyle name="Normal 1464 2" xfId="3933" xr:uid="{00000000-0005-0000-0000-0000CD0A0000}"/>
    <cellStyle name="Normal 1465" xfId="3226" xr:uid="{00000000-0005-0000-0000-0000CE0A0000}"/>
    <cellStyle name="Normal 1465 2" xfId="3937" xr:uid="{00000000-0005-0000-0000-0000CF0A0000}"/>
    <cellStyle name="Normal 1466" xfId="3228" xr:uid="{00000000-0005-0000-0000-0000D00A0000}"/>
    <cellStyle name="Normal 1466 2" xfId="3939" xr:uid="{00000000-0005-0000-0000-0000D10A0000}"/>
    <cellStyle name="Normal 1467" xfId="3229" xr:uid="{00000000-0005-0000-0000-0000D20A0000}"/>
    <cellStyle name="Normal 1467 2" xfId="3940" xr:uid="{00000000-0005-0000-0000-0000D30A0000}"/>
    <cellStyle name="Normal 1468" xfId="3230" xr:uid="{00000000-0005-0000-0000-0000D40A0000}"/>
    <cellStyle name="Normal 1468 2" xfId="3941" xr:uid="{00000000-0005-0000-0000-0000D50A0000}"/>
    <cellStyle name="Normal 1469" xfId="3231" xr:uid="{00000000-0005-0000-0000-0000D60A0000}"/>
    <cellStyle name="Normal 1469 2" xfId="3942" xr:uid="{00000000-0005-0000-0000-0000D70A0000}"/>
    <cellStyle name="Normal 147" xfId="1146" xr:uid="{00000000-0005-0000-0000-0000D80A0000}"/>
    <cellStyle name="Normal 1470" xfId="3232" xr:uid="{00000000-0005-0000-0000-0000D90A0000}"/>
    <cellStyle name="Normal 1470 2" xfId="3943" xr:uid="{00000000-0005-0000-0000-0000DA0A0000}"/>
    <cellStyle name="Normal 1471" xfId="3233" xr:uid="{00000000-0005-0000-0000-0000DB0A0000}"/>
    <cellStyle name="Normal 1471 2" xfId="3944" xr:uid="{00000000-0005-0000-0000-0000DC0A0000}"/>
    <cellStyle name="Normal 1472" xfId="3234" xr:uid="{00000000-0005-0000-0000-0000DD0A0000}"/>
    <cellStyle name="Normal 1472 2" xfId="3945" xr:uid="{00000000-0005-0000-0000-0000DE0A0000}"/>
    <cellStyle name="Normal 1473" xfId="3237" xr:uid="{00000000-0005-0000-0000-0000DF0A0000}"/>
    <cellStyle name="Normal 1473 2" xfId="3947" xr:uid="{00000000-0005-0000-0000-0000E00A0000}"/>
    <cellStyle name="Normal 1474" xfId="3301" xr:uid="{00000000-0005-0000-0000-0000E10A0000}"/>
    <cellStyle name="Normal 1474 2" xfId="3603" xr:uid="{00000000-0005-0000-0000-0000E20A0000}"/>
    <cellStyle name="Normal 1474 2 2" xfId="4193" xr:uid="{00000000-0005-0000-0000-0000E30A0000}"/>
    <cellStyle name="Normal 1474 3" xfId="3998" xr:uid="{00000000-0005-0000-0000-0000E40A0000}"/>
    <cellStyle name="Normal 1475" xfId="3302" xr:uid="{00000000-0005-0000-0000-0000E50A0000}"/>
    <cellStyle name="Normal 1476" xfId="3235" xr:uid="{00000000-0005-0000-0000-0000E60A0000}"/>
    <cellStyle name="Normal 1476 2" xfId="3946" xr:uid="{00000000-0005-0000-0000-0000E70A0000}"/>
    <cellStyle name="Normal 1477" xfId="3318" xr:uid="{00000000-0005-0000-0000-0000E80A0000}"/>
    <cellStyle name="Normal 1477 2" xfId="4002" xr:uid="{00000000-0005-0000-0000-0000E90A0000}"/>
    <cellStyle name="Normal 1478" xfId="3319" xr:uid="{00000000-0005-0000-0000-0000EA0A0000}"/>
    <cellStyle name="Normal 1478 2" xfId="4003" xr:uid="{00000000-0005-0000-0000-0000EB0A0000}"/>
    <cellStyle name="Normal 1479" xfId="3326" xr:uid="{00000000-0005-0000-0000-0000EC0A0000}"/>
    <cellStyle name="Normal 1479 2" xfId="4004" xr:uid="{00000000-0005-0000-0000-0000ED0A0000}"/>
    <cellStyle name="Normal 148" xfId="1147" xr:uid="{00000000-0005-0000-0000-0000EE0A0000}"/>
    <cellStyle name="Normal 1480" xfId="3485" xr:uid="{00000000-0005-0000-0000-0000EF0A0000}"/>
    <cellStyle name="Normal 1480 2" xfId="4121" xr:uid="{00000000-0005-0000-0000-0000F00A0000}"/>
    <cellStyle name="Normal 1481" xfId="3309" xr:uid="{00000000-0005-0000-0000-0000F10A0000}"/>
    <cellStyle name="Normal 1481 2" xfId="4000" xr:uid="{00000000-0005-0000-0000-0000F20A0000}"/>
    <cellStyle name="Normal 1482" xfId="3473" xr:uid="{00000000-0005-0000-0000-0000F30A0000}"/>
    <cellStyle name="Normal 1482 2" xfId="4119" xr:uid="{00000000-0005-0000-0000-0000F40A0000}"/>
    <cellStyle name="Normal 1483" xfId="3487" xr:uid="{00000000-0005-0000-0000-0000F50A0000}"/>
    <cellStyle name="Normal 1483 2" xfId="4122" xr:uid="{00000000-0005-0000-0000-0000F60A0000}"/>
    <cellStyle name="Normal 1484" xfId="3444" xr:uid="{00000000-0005-0000-0000-0000F70A0000}"/>
    <cellStyle name="Normal 1484 2" xfId="4101" xr:uid="{00000000-0005-0000-0000-0000F80A0000}"/>
    <cellStyle name="Normal 1485" xfId="3306" xr:uid="{00000000-0005-0000-0000-0000F90A0000}"/>
    <cellStyle name="Normal 1485 2" xfId="3999" xr:uid="{00000000-0005-0000-0000-0000FA0A0000}"/>
    <cellStyle name="Normal 1486" xfId="3335" xr:uid="{00000000-0005-0000-0000-0000FB0A0000}"/>
    <cellStyle name="Normal 1486 2" xfId="4005" xr:uid="{00000000-0005-0000-0000-0000FC0A0000}"/>
    <cellStyle name="Normal 1487" xfId="3480" xr:uid="{00000000-0005-0000-0000-0000FD0A0000}"/>
    <cellStyle name="Normal 1487 2" xfId="4120" xr:uid="{00000000-0005-0000-0000-0000FE0A0000}"/>
    <cellStyle name="Normal 1488" xfId="3493" xr:uid="{00000000-0005-0000-0000-0000FF0A0000}"/>
    <cellStyle name="Normal 1488 2" xfId="4125" xr:uid="{00000000-0005-0000-0000-0000000B0000}"/>
    <cellStyle name="Normal 1489" xfId="3494" xr:uid="{00000000-0005-0000-0000-0000010B0000}"/>
    <cellStyle name="Normal 1489 2" xfId="4126" xr:uid="{00000000-0005-0000-0000-0000020B0000}"/>
    <cellStyle name="Normal 149" xfId="1148" xr:uid="{00000000-0005-0000-0000-0000030B0000}"/>
    <cellStyle name="Normal 1490" xfId="3550" xr:uid="{00000000-0005-0000-0000-0000040B0000}"/>
    <cellStyle name="Normal 1490 2" xfId="3605" xr:uid="{00000000-0005-0000-0000-0000050B0000}"/>
    <cellStyle name="Normal 1490 2 2" xfId="4195" xr:uid="{00000000-0005-0000-0000-0000060B0000}"/>
    <cellStyle name="Normal 1491" xfId="3551" xr:uid="{00000000-0005-0000-0000-0000070B0000}"/>
    <cellStyle name="Normal 1492" xfId="3554" xr:uid="{00000000-0005-0000-0000-0000080B0000}"/>
    <cellStyle name="Normal 1492 2" xfId="4168" xr:uid="{00000000-0005-0000-0000-0000090B0000}"/>
    <cellStyle name="Normal 1493" xfId="3555" xr:uid="{00000000-0005-0000-0000-00000A0B0000}"/>
    <cellStyle name="Normal 1493 2" xfId="4169" xr:uid="{00000000-0005-0000-0000-00000B0B0000}"/>
    <cellStyle name="Normal 1494" xfId="3556" xr:uid="{00000000-0005-0000-0000-00000C0B0000}"/>
    <cellStyle name="Normal 1495" xfId="3563" xr:uid="{00000000-0005-0000-0000-00000D0B0000}"/>
    <cellStyle name="Normal 1496" xfId="3559" xr:uid="{00000000-0005-0000-0000-00000E0B0000}"/>
    <cellStyle name="Normal 1497" xfId="3562" xr:uid="{00000000-0005-0000-0000-00000F0B0000}"/>
    <cellStyle name="Normal 1498" xfId="3560" xr:uid="{00000000-0005-0000-0000-0000100B0000}"/>
    <cellStyle name="Normal 1499" xfId="4196" xr:uid="{00000000-0005-0000-0000-0000110B0000}"/>
    <cellStyle name="Normal 15" xfId="7" xr:uid="{00000000-0005-0000-0000-0000120B0000}"/>
    <cellStyle name="Normal 15 2" xfId="975" xr:uid="{00000000-0005-0000-0000-0000130B0000}"/>
    <cellStyle name="Normal 15 2 2" xfId="3592" xr:uid="{00000000-0005-0000-0000-0000140B0000}"/>
    <cellStyle name="Normal 15 3" xfId="3582" xr:uid="{00000000-0005-0000-0000-0000150B0000}"/>
    <cellStyle name="Normal 150" xfId="1149" xr:uid="{00000000-0005-0000-0000-0000160B0000}"/>
    <cellStyle name="Normal 151" xfId="1150" xr:uid="{00000000-0005-0000-0000-0000170B0000}"/>
    <cellStyle name="Normal 152" xfId="1151" xr:uid="{00000000-0005-0000-0000-0000180B0000}"/>
    <cellStyle name="Normal 153" xfId="1152" xr:uid="{00000000-0005-0000-0000-0000190B0000}"/>
    <cellStyle name="Normal 154" xfId="1153" xr:uid="{00000000-0005-0000-0000-00001A0B0000}"/>
    <cellStyle name="Normal 155" xfId="1154" xr:uid="{00000000-0005-0000-0000-00001B0B0000}"/>
    <cellStyle name="Normal 156" xfId="1155" xr:uid="{00000000-0005-0000-0000-00001C0B0000}"/>
    <cellStyle name="Normal 157" xfId="1156" xr:uid="{00000000-0005-0000-0000-00001D0B0000}"/>
    <cellStyle name="Normal 158" xfId="1157" xr:uid="{00000000-0005-0000-0000-00001E0B0000}"/>
    <cellStyle name="Normal 159" xfId="1158" xr:uid="{00000000-0005-0000-0000-00001F0B0000}"/>
    <cellStyle name="Normal 16" xfId="11" xr:uid="{00000000-0005-0000-0000-0000200B0000}"/>
    <cellStyle name="Normal 16 2" xfId="976" xr:uid="{00000000-0005-0000-0000-0000210B0000}"/>
    <cellStyle name="Normal 16 3" xfId="3585" xr:uid="{00000000-0005-0000-0000-0000220B0000}"/>
    <cellStyle name="Normal 160" xfId="1159" xr:uid="{00000000-0005-0000-0000-0000230B0000}"/>
    <cellStyle name="Normal 161" xfId="1160" xr:uid="{00000000-0005-0000-0000-0000240B0000}"/>
    <cellStyle name="Normal 162" xfId="1161" xr:uid="{00000000-0005-0000-0000-0000250B0000}"/>
    <cellStyle name="Normal 163" xfId="1162" xr:uid="{00000000-0005-0000-0000-0000260B0000}"/>
    <cellStyle name="Normal 164" xfId="1163" xr:uid="{00000000-0005-0000-0000-0000270B0000}"/>
    <cellStyle name="Normal 165" xfId="1164" xr:uid="{00000000-0005-0000-0000-0000280B0000}"/>
    <cellStyle name="Normal 166" xfId="1165" xr:uid="{00000000-0005-0000-0000-0000290B0000}"/>
    <cellStyle name="Normal 167" xfId="1166" xr:uid="{00000000-0005-0000-0000-00002A0B0000}"/>
    <cellStyle name="Normal 168" xfId="1167" xr:uid="{00000000-0005-0000-0000-00002B0B0000}"/>
    <cellStyle name="Normal 169" xfId="1168" xr:uid="{00000000-0005-0000-0000-00002C0B0000}"/>
    <cellStyle name="Normal 17" xfId="15" xr:uid="{00000000-0005-0000-0000-00002D0B0000}"/>
    <cellStyle name="Normal 17 2" xfId="977" xr:uid="{00000000-0005-0000-0000-00002E0B0000}"/>
    <cellStyle name="Normal 170" xfId="1169" xr:uid="{00000000-0005-0000-0000-00002F0B0000}"/>
    <cellStyle name="Normal 171" xfId="1170" xr:uid="{00000000-0005-0000-0000-0000300B0000}"/>
    <cellStyle name="Normal 172" xfId="1171" xr:uid="{00000000-0005-0000-0000-0000310B0000}"/>
    <cellStyle name="Normal 173" xfId="1172" xr:uid="{00000000-0005-0000-0000-0000320B0000}"/>
    <cellStyle name="Normal 174" xfId="1173" xr:uid="{00000000-0005-0000-0000-0000330B0000}"/>
    <cellStyle name="Normal 175" xfId="1174" xr:uid="{00000000-0005-0000-0000-0000340B0000}"/>
    <cellStyle name="Normal 176" xfId="1175" xr:uid="{00000000-0005-0000-0000-0000350B0000}"/>
    <cellStyle name="Normal 177" xfId="1176" xr:uid="{00000000-0005-0000-0000-0000360B0000}"/>
    <cellStyle name="Normal 178" xfId="1177" xr:uid="{00000000-0005-0000-0000-0000370B0000}"/>
    <cellStyle name="Normal 179" xfId="1178" xr:uid="{00000000-0005-0000-0000-0000380B0000}"/>
    <cellStyle name="Normal 18" xfId="25" xr:uid="{00000000-0005-0000-0000-0000390B0000}"/>
    <cellStyle name="Normal 18 2" xfId="978" xr:uid="{00000000-0005-0000-0000-00003A0B0000}"/>
    <cellStyle name="Normal 180" xfId="1179" xr:uid="{00000000-0005-0000-0000-00003B0B0000}"/>
    <cellStyle name="Normal 181" xfId="1180" xr:uid="{00000000-0005-0000-0000-00003C0B0000}"/>
    <cellStyle name="Normal 182" xfId="1181" xr:uid="{00000000-0005-0000-0000-00003D0B0000}"/>
    <cellStyle name="Normal 183" xfId="1182" xr:uid="{00000000-0005-0000-0000-00003E0B0000}"/>
    <cellStyle name="Normal 184" xfId="1183" xr:uid="{00000000-0005-0000-0000-00003F0B0000}"/>
    <cellStyle name="Normal 185" xfId="1184" xr:uid="{00000000-0005-0000-0000-0000400B0000}"/>
    <cellStyle name="Normal 186" xfId="1185" xr:uid="{00000000-0005-0000-0000-0000410B0000}"/>
    <cellStyle name="Normal 187" xfId="1186" xr:uid="{00000000-0005-0000-0000-0000420B0000}"/>
    <cellStyle name="Normal 188" xfId="1187" xr:uid="{00000000-0005-0000-0000-0000430B0000}"/>
    <cellStyle name="Normal 189" xfId="1188" xr:uid="{00000000-0005-0000-0000-0000440B0000}"/>
    <cellStyle name="Normal 19" xfId="81" xr:uid="{00000000-0005-0000-0000-0000450B0000}"/>
    <cellStyle name="Normal 19 2" xfId="129" xr:uid="{00000000-0005-0000-0000-0000460B0000}"/>
    <cellStyle name="Normal 19 2 2" xfId="574" xr:uid="{00000000-0005-0000-0000-0000470B0000}"/>
    <cellStyle name="Normal 19 3" xfId="132" xr:uid="{00000000-0005-0000-0000-0000480B0000}"/>
    <cellStyle name="Normal 19 3 2" xfId="575" xr:uid="{00000000-0005-0000-0000-0000490B0000}"/>
    <cellStyle name="Normal 19 4" xfId="126" xr:uid="{00000000-0005-0000-0000-00004A0B0000}"/>
    <cellStyle name="Normal 19 4 2" xfId="576" xr:uid="{00000000-0005-0000-0000-00004B0B0000}"/>
    <cellStyle name="Normal 19 5" xfId="573" xr:uid="{00000000-0005-0000-0000-00004C0B0000}"/>
    <cellStyle name="Normal 19 6" xfId="979" xr:uid="{00000000-0005-0000-0000-00004D0B0000}"/>
    <cellStyle name="Normal 190" xfId="1189" xr:uid="{00000000-0005-0000-0000-00004E0B0000}"/>
    <cellStyle name="Normal 191" xfId="1190" xr:uid="{00000000-0005-0000-0000-00004F0B0000}"/>
    <cellStyle name="Normal 192" xfId="1191" xr:uid="{00000000-0005-0000-0000-0000500B0000}"/>
    <cellStyle name="Normal 193" xfId="1192" xr:uid="{00000000-0005-0000-0000-0000510B0000}"/>
    <cellStyle name="Normal 194" xfId="1193" xr:uid="{00000000-0005-0000-0000-0000520B0000}"/>
    <cellStyle name="Normal 195" xfId="1194" xr:uid="{00000000-0005-0000-0000-0000530B0000}"/>
    <cellStyle name="Normal 196" xfId="1195" xr:uid="{00000000-0005-0000-0000-0000540B0000}"/>
    <cellStyle name="Normal 197" xfId="1196" xr:uid="{00000000-0005-0000-0000-0000550B0000}"/>
    <cellStyle name="Normal 198" xfId="1197" xr:uid="{00000000-0005-0000-0000-0000560B0000}"/>
    <cellStyle name="Normal 199" xfId="1198" xr:uid="{00000000-0005-0000-0000-0000570B0000}"/>
    <cellStyle name="Normal 2" xfId="8" xr:uid="{00000000-0005-0000-0000-0000580B0000}"/>
    <cellStyle name="Normal 2 10" xfId="435" xr:uid="{00000000-0005-0000-0000-0000590B0000}"/>
    <cellStyle name="Normal 2 10 2" xfId="980" xr:uid="{00000000-0005-0000-0000-00005A0B0000}"/>
    <cellStyle name="Normal 2 10 2 2" xfId="3579" xr:uid="{00000000-0005-0000-0000-00005B0B0000}"/>
    <cellStyle name="Normal 2 10 2 2 2" xfId="4185" xr:uid="{00000000-0005-0000-0000-00005C0B0000}"/>
    <cellStyle name="Normal 2 10 3" xfId="3175" xr:uid="{00000000-0005-0000-0000-00005D0B0000}"/>
    <cellStyle name="Normal 2 10 4" xfId="3567" xr:uid="{00000000-0005-0000-0000-00005E0B0000}"/>
    <cellStyle name="Normal 2 10 4 2" xfId="4176" xr:uid="{00000000-0005-0000-0000-00005F0B0000}"/>
    <cellStyle name="Normal 2 11" xfId="452" xr:uid="{00000000-0005-0000-0000-0000600B0000}"/>
    <cellStyle name="Normal 2 11 2" xfId="464" xr:uid="{00000000-0005-0000-0000-0000610B0000}"/>
    <cellStyle name="Normal 2 11 2 2" xfId="3736" xr:uid="{00000000-0005-0000-0000-0000620B0000}"/>
    <cellStyle name="Normal 2 11 3" xfId="559" xr:uid="{00000000-0005-0000-0000-0000630B0000}"/>
    <cellStyle name="Normal 2 11 4" xfId="3570" xr:uid="{00000000-0005-0000-0000-0000640B0000}"/>
    <cellStyle name="Normal 2 11 4 2" xfId="4179" xr:uid="{00000000-0005-0000-0000-0000650B0000}"/>
    <cellStyle name="Normal 2 11 5" xfId="3726" xr:uid="{00000000-0005-0000-0000-0000660B0000}"/>
    <cellStyle name="Normal 2 12" xfId="496" xr:uid="{00000000-0005-0000-0000-0000670B0000}"/>
    <cellStyle name="Normal 2 13" xfId="3224" xr:uid="{00000000-0005-0000-0000-0000680B0000}"/>
    <cellStyle name="Normal 2 13 2" xfId="3935" xr:uid="{00000000-0005-0000-0000-0000690B0000}"/>
    <cellStyle name="Normal 2 14" xfId="3225" xr:uid="{00000000-0005-0000-0000-00006A0B0000}"/>
    <cellStyle name="Normal 2 14 2" xfId="3936" xr:uid="{00000000-0005-0000-0000-00006B0B0000}"/>
    <cellStyle name="Normal 2 15" xfId="3492" xr:uid="{00000000-0005-0000-0000-00006C0B0000}"/>
    <cellStyle name="Normal 2 15 2" xfId="4124" xr:uid="{00000000-0005-0000-0000-00006D0B0000}"/>
    <cellStyle name="Normal 2 16" xfId="3520" xr:uid="{00000000-0005-0000-0000-00006E0B0000}"/>
    <cellStyle name="Normal 2 16 2" xfId="4145" xr:uid="{00000000-0005-0000-0000-00006F0B0000}"/>
    <cellStyle name="Normal 2 17" xfId="3549" xr:uid="{00000000-0005-0000-0000-0000700B0000}"/>
    <cellStyle name="Normal 2 17 2" xfId="4167" xr:uid="{00000000-0005-0000-0000-0000710B0000}"/>
    <cellStyle name="Normal 2 18" xfId="3553" xr:uid="{00000000-0005-0000-0000-0000720B0000}"/>
    <cellStyle name="Normal 2 19" xfId="3557" xr:uid="{00000000-0005-0000-0000-0000730B0000}"/>
    <cellStyle name="Normal 2 19 2" xfId="4170" xr:uid="{00000000-0005-0000-0000-0000740B0000}"/>
    <cellStyle name="Normal 2 2" xfId="22" xr:uid="{00000000-0005-0000-0000-0000750B0000}"/>
    <cellStyle name="Normal 2 2 2" xfId="34" xr:uid="{00000000-0005-0000-0000-0000760B0000}"/>
    <cellStyle name="Normal 2 2 2 2" xfId="344" xr:uid="{00000000-0005-0000-0000-0000770B0000}"/>
    <cellStyle name="Normal 2 2 3" xfId="83" xr:uid="{00000000-0005-0000-0000-0000780B0000}"/>
    <cellStyle name="Normal 2 2 3 2" xfId="350" xr:uid="{00000000-0005-0000-0000-0000790B0000}"/>
    <cellStyle name="Normal 2 2 3 3" xfId="580" xr:uid="{00000000-0005-0000-0000-00007A0B0000}"/>
    <cellStyle name="Normal 2 2 3 3 2" xfId="3789" xr:uid="{00000000-0005-0000-0000-00007B0B0000}"/>
    <cellStyle name="Normal 2 2 3 4" xfId="3299" xr:uid="{00000000-0005-0000-0000-00007C0B0000}"/>
    <cellStyle name="Normal 2 2 3 4 2" xfId="3996" xr:uid="{00000000-0005-0000-0000-00007D0B0000}"/>
    <cellStyle name="Normal 2 2 3 5" xfId="3610" xr:uid="{00000000-0005-0000-0000-00007E0B0000}"/>
    <cellStyle name="Normal 2 2 4" xfId="356" xr:uid="{00000000-0005-0000-0000-00007F0B0000}"/>
    <cellStyle name="Normal 2 2 5" xfId="337" xr:uid="{00000000-0005-0000-0000-0000800B0000}"/>
    <cellStyle name="Normal 2 2 6" xfId="578" xr:uid="{00000000-0005-0000-0000-0000810B0000}"/>
    <cellStyle name="Normal 2 2 6 2" xfId="3788" xr:uid="{00000000-0005-0000-0000-0000820B0000}"/>
    <cellStyle name="Normal 2 2 7" xfId="3298" xr:uid="{00000000-0005-0000-0000-0000830B0000}"/>
    <cellStyle name="Normal 2 2 7 2" xfId="3995" xr:uid="{00000000-0005-0000-0000-0000840B0000}"/>
    <cellStyle name="Normal 2 2 8" xfId="3599" xr:uid="{00000000-0005-0000-0000-0000850B0000}"/>
    <cellStyle name="Normal 2 2 8 2" xfId="4190" xr:uid="{00000000-0005-0000-0000-0000860B0000}"/>
    <cellStyle name="Normal 2 2 9" xfId="3606" xr:uid="{00000000-0005-0000-0000-0000870B0000}"/>
    <cellStyle name="Normal 2 3" xfId="35" xr:uid="{00000000-0005-0000-0000-0000880B0000}"/>
    <cellStyle name="Normal 2 3 2" xfId="357" xr:uid="{00000000-0005-0000-0000-0000890B0000}"/>
    <cellStyle name="Normal 2 3 2 2" xfId="981" xr:uid="{00000000-0005-0000-0000-00008A0B0000}"/>
    <cellStyle name="Normal 2 3 3" xfId="347" xr:uid="{00000000-0005-0000-0000-00008B0B0000}"/>
    <cellStyle name="Normal 2 3 4" xfId="855" xr:uid="{00000000-0005-0000-0000-00008C0B0000}"/>
    <cellStyle name="Normal 2 4" xfId="16" xr:uid="{00000000-0005-0000-0000-00008D0B0000}"/>
    <cellStyle name="Normal 2 4 2" xfId="358" xr:uid="{00000000-0005-0000-0000-00008E0B0000}"/>
    <cellStyle name="Normal 2 4 2 2" xfId="982" xr:uid="{00000000-0005-0000-0000-00008F0B0000}"/>
    <cellStyle name="Normal 2 4 3" xfId="856" xr:uid="{00000000-0005-0000-0000-0000900B0000}"/>
    <cellStyle name="Normal 2 5" xfId="32" xr:uid="{00000000-0005-0000-0000-0000910B0000}"/>
    <cellStyle name="Normal 2 5 2" xfId="359" xr:uid="{00000000-0005-0000-0000-0000920B0000}"/>
    <cellStyle name="Normal 2 5 2 2" xfId="983" xr:uid="{00000000-0005-0000-0000-0000930B0000}"/>
    <cellStyle name="Normal 2 5 3" xfId="857" xr:uid="{00000000-0005-0000-0000-0000940B0000}"/>
    <cellStyle name="Normal 2 6" xfId="139" xr:uid="{00000000-0005-0000-0000-0000950B0000}"/>
    <cellStyle name="Normal 2 6 2" xfId="360" xr:uid="{00000000-0005-0000-0000-0000960B0000}"/>
    <cellStyle name="Normal 2 6 2 2" xfId="984" xr:uid="{00000000-0005-0000-0000-0000970B0000}"/>
    <cellStyle name="Normal 2 6 3" xfId="858" xr:uid="{00000000-0005-0000-0000-0000980B0000}"/>
    <cellStyle name="Normal 2 6 4" xfId="3612" xr:uid="{00000000-0005-0000-0000-0000990B0000}"/>
    <cellStyle name="Normal 2 7" xfId="142" xr:uid="{00000000-0005-0000-0000-00009A0B0000}"/>
    <cellStyle name="Normal 2 7 2" xfId="361" xr:uid="{00000000-0005-0000-0000-00009B0B0000}"/>
    <cellStyle name="Normal 2 7 2 2" xfId="985" xr:uid="{00000000-0005-0000-0000-00009C0B0000}"/>
    <cellStyle name="Normal 2 7 3" xfId="859" xr:uid="{00000000-0005-0000-0000-00009D0B0000}"/>
    <cellStyle name="Normal 2 8" xfId="362" xr:uid="{00000000-0005-0000-0000-00009E0B0000}"/>
    <cellStyle name="Normal 2 8 2" xfId="986" xr:uid="{00000000-0005-0000-0000-00009F0B0000}"/>
    <cellStyle name="Normal 2 9" xfId="336" xr:uid="{00000000-0005-0000-0000-0000A00B0000}"/>
    <cellStyle name="Normal 2 9 2" xfId="987" xr:uid="{00000000-0005-0000-0000-0000A10B0000}"/>
    <cellStyle name="Normal 2 9 2 2" xfId="3576" xr:uid="{00000000-0005-0000-0000-0000A20B0000}"/>
    <cellStyle name="Normal 2 9 2 2 2" xfId="4182" xr:uid="{00000000-0005-0000-0000-0000A30B0000}"/>
    <cellStyle name="Normal 2 9 3" xfId="3564" xr:uid="{00000000-0005-0000-0000-0000A40B0000}"/>
    <cellStyle name="Normal 2 9 3 2" xfId="4173" xr:uid="{00000000-0005-0000-0000-0000A50B0000}"/>
    <cellStyle name="Normal 2 9 4" xfId="3722" xr:uid="{00000000-0005-0000-0000-0000A60B0000}"/>
    <cellStyle name="Normal 2_Sheet1" xfId="988" xr:uid="{00000000-0005-0000-0000-0000A70B0000}"/>
    <cellStyle name="Normal 20" xfId="135" xr:uid="{00000000-0005-0000-0000-0000A80B0000}"/>
    <cellStyle name="Normal 20 2" xfId="584" xr:uid="{00000000-0005-0000-0000-0000A90B0000}"/>
    <cellStyle name="Normal 20 3" xfId="989" xr:uid="{00000000-0005-0000-0000-0000AA0B0000}"/>
    <cellStyle name="Normal 200" xfId="1199" xr:uid="{00000000-0005-0000-0000-0000AB0B0000}"/>
    <cellStyle name="Normal 201" xfId="1200" xr:uid="{00000000-0005-0000-0000-0000AC0B0000}"/>
    <cellStyle name="Normal 202" xfId="1201" xr:uid="{00000000-0005-0000-0000-0000AD0B0000}"/>
    <cellStyle name="Normal 203" xfId="1202" xr:uid="{00000000-0005-0000-0000-0000AE0B0000}"/>
    <cellStyle name="Normal 204" xfId="1203" xr:uid="{00000000-0005-0000-0000-0000AF0B0000}"/>
    <cellStyle name="Normal 205" xfId="1204" xr:uid="{00000000-0005-0000-0000-0000B00B0000}"/>
    <cellStyle name="Normal 206" xfId="1205" xr:uid="{00000000-0005-0000-0000-0000B10B0000}"/>
    <cellStyle name="Normal 207" xfId="1206" xr:uid="{00000000-0005-0000-0000-0000B20B0000}"/>
    <cellStyle name="Normal 208" xfId="1207" xr:uid="{00000000-0005-0000-0000-0000B30B0000}"/>
    <cellStyle name="Normal 209" xfId="1208" xr:uid="{00000000-0005-0000-0000-0000B40B0000}"/>
    <cellStyle name="Normal 21" xfId="333" xr:uid="{00000000-0005-0000-0000-0000B50B0000}"/>
    <cellStyle name="Normal 21 2" xfId="485" xr:uid="{00000000-0005-0000-0000-0000B60B0000}"/>
    <cellStyle name="Normal 21 3" xfId="990" xr:uid="{00000000-0005-0000-0000-0000B70B0000}"/>
    <cellStyle name="Normal 21 4" xfId="3601" xr:uid="{00000000-0005-0000-0000-0000B80B0000}"/>
    <cellStyle name="Normal 210" xfId="1209" xr:uid="{00000000-0005-0000-0000-0000B90B0000}"/>
    <cellStyle name="Normal 211" xfId="1210" xr:uid="{00000000-0005-0000-0000-0000BA0B0000}"/>
    <cellStyle name="Normal 212" xfId="1211" xr:uid="{00000000-0005-0000-0000-0000BB0B0000}"/>
    <cellStyle name="Normal 213" xfId="1212" xr:uid="{00000000-0005-0000-0000-0000BC0B0000}"/>
    <cellStyle name="Normal 214" xfId="1213" xr:uid="{00000000-0005-0000-0000-0000BD0B0000}"/>
    <cellStyle name="Normal 215" xfId="1214" xr:uid="{00000000-0005-0000-0000-0000BE0B0000}"/>
    <cellStyle name="Normal 216" xfId="1215" xr:uid="{00000000-0005-0000-0000-0000BF0B0000}"/>
    <cellStyle name="Normal 217" xfId="1216" xr:uid="{00000000-0005-0000-0000-0000C00B0000}"/>
    <cellStyle name="Normal 218" xfId="1217" xr:uid="{00000000-0005-0000-0000-0000C10B0000}"/>
    <cellStyle name="Normal 219" xfId="1218" xr:uid="{00000000-0005-0000-0000-0000C20B0000}"/>
    <cellStyle name="Normal 22" xfId="406" xr:uid="{00000000-0005-0000-0000-0000C30B0000}"/>
    <cellStyle name="Normal 22 2" xfId="991" xr:uid="{00000000-0005-0000-0000-0000C40B0000}"/>
    <cellStyle name="Normal 22 3" xfId="3725" xr:uid="{00000000-0005-0000-0000-0000C50B0000}"/>
    <cellStyle name="Normal 220" xfId="1219" xr:uid="{00000000-0005-0000-0000-0000C60B0000}"/>
    <cellStyle name="Normal 221" xfId="1220" xr:uid="{00000000-0005-0000-0000-0000C70B0000}"/>
    <cellStyle name="Normal 222" xfId="1221" xr:uid="{00000000-0005-0000-0000-0000C80B0000}"/>
    <cellStyle name="Normal 223" xfId="1222" xr:uid="{00000000-0005-0000-0000-0000C90B0000}"/>
    <cellStyle name="Normal 224" xfId="1223" xr:uid="{00000000-0005-0000-0000-0000CA0B0000}"/>
    <cellStyle name="Normal 225" xfId="1224" xr:uid="{00000000-0005-0000-0000-0000CB0B0000}"/>
    <cellStyle name="Normal 226" xfId="1225" xr:uid="{00000000-0005-0000-0000-0000CC0B0000}"/>
    <cellStyle name="Normal 227" xfId="1226" xr:uid="{00000000-0005-0000-0000-0000CD0B0000}"/>
    <cellStyle name="Normal 228" xfId="1227" xr:uid="{00000000-0005-0000-0000-0000CE0B0000}"/>
    <cellStyle name="Normal 229" xfId="1228" xr:uid="{00000000-0005-0000-0000-0000CF0B0000}"/>
    <cellStyle name="Normal 23" xfId="454" xr:uid="{00000000-0005-0000-0000-0000D00B0000}"/>
    <cellStyle name="Normal 23 2" xfId="992" xr:uid="{00000000-0005-0000-0000-0000D10B0000}"/>
    <cellStyle name="Normal 230" xfId="1229" xr:uid="{00000000-0005-0000-0000-0000D20B0000}"/>
    <cellStyle name="Normal 231" xfId="1230" xr:uid="{00000000-0005-0000-0000-0000D30B0000}"/>
    <cellStyle name="Normal 232" xfId="1231" xr:uid="{00000000-0005-0000-0000-0000D40B0000}"/>
    <cellStyle name="Normal 233" xfId="1232" xr:uid="{00000000-0005-0000-0000-0000D50B0000}"/>
    <cellStyle name="Normal 234" xfId="1233" xr:uid="{00000000-0005-0000-0000-0000D60B0000}"/>
    <cellStyle name="Normal 235" xfId="1234" xr:uid="{00000000-0005-0000-0000-0000D70B0000}"/>
    <cellStyle name="Normal 236" xfId="1235" xr:uid="{00000000-0005-0000-0000-0000D80B0000}"/>
    <cellStyle name="Normal 237" xfId="1236" xr:uid="{00000000-0005-0000-0000-0000D90B0000}"/>
    <cellStyle name="Normal 238" xfId="1237" xr:uid="{00000000-0005-0000-0000-0000DA0B0000}"/>
    <cellStyle name="Normal 239" xfId="1238" xr:uid="{00000000-0005-0000-0000-0000DB0B0000}"/>
    <cellStyle name="Normal 24" xfId="137" xr:uid="{00000000-0005-0000-0000-0000DC0B0000}"/>
    <cellStyle name="Normal 240" xfId="1239" xr:uid="{00000000-0005-0000-0000-0000DD0B0000}"/>
    <cellStyle name="Normal 241" xfId="1240" xr:uid="{00000000-0005-0000-0000-0000DE0B0000}"/>
    <cellStyle name="Normal 242" xfId="1241" xr:uid="{00000000-0005-0000-0000-0000DF0B0000}"/>
    <cellStyle name="Normal 243" xfId="1242" xr:uid="{00000000-0005-0000-0000-0000E00B0000}"/>
    <cellStyle name="Normal 244" xfId="1243" xr:uid="{00000000-0005-0000-0000-0000E10B0000}"/>
    <cellStyle name="Normal 245" xfId="1244" xr:uid="{00000000-0005-0000-0000-0000E20B0000}"/>
    <cellStyle name="Normal 246" xfId="1245" xr:uid="{00000000-0005-0000-0000-0000E30B0000}"/>
    <cellStyle name="Normal 247" xfId="1246" xr:uid="{00000000-0005-0000-0000-0000E40B0000}"/>
    <cellStyle name="Normal 248" xfId="1247" xr:uid="{00000000-0005-0000-0000-0000E50B0000}"/>
    <cellStyle name="Normal 249" xfId="1248" xr:uid="{00000000-0005-0000-0000-0000E60B0000}"/>
    <cellStyle name="Normal 25" xfId="455" xr:uid="{00000000-0005-0000-0000-0000E70B0000}"/>
    <cellStyle name="Normal 25 2" xfId="459" xr:uid="{00000000-0005-0000-0000-0000E80B0000}"/>
    <cellStyle name="Normal 25 2 2" xfId="3732" xr:uid="{00000000-0005-0000-0000-0000E90B0000}"/>
    <cellStyle name="Normal 25 3" xfId="463" xr:uid="{00000000-0005-0000-0000-0000EA0B0000}"/>
    <cellStyle name="Normal 25 3 2" xfId="3735" xr:uid="{00000000-0005-0000-0000-0000EB0B0000}"/>
    <cellStyle name="Normal 25 4" xfId="993" xr:uid="{00000000-0005-0000-0000-0000EC0B0000}"/>
    <cellStyle name="Normal 25 5" xfId="3728" xr:uid="{00000000-0005-0000-0000-0000ED0B0000}"/>
    <cellStyle name="Normal 250" xfId="1249" xr:uid="{00000000-0005-0000-0000-0000EE0B0000}"/>
    <cellStyle name="Normal 251" xfId="1250" xr:uid="{00000000-0005-0000-0000-0000EF0B0000}"/>
    <cellStyle name="Normal 252" xfId="1251" xr:uid="{00000000-0005-0000-0000-0000F00B0000}"/>
    <cellStyle name="Normal 253" xfId="1252" xr:uid="{00000000-0005-0000-0000-0000F10B0000}"/>
    <cellStyle name="Normal 254" xfId="1253" xr:uid="{00000000-0005-0000-0000-0000F20B0000}"/>
    <cellStyle name="Normal 255" xfId="1254" xr:uid="{00000000-0005-0000-0000-0000F30B0000}"/>
    <cellStyle name="Normal 256" xfId="1255" xr:uid="{00000000-0005-0000-0000-0000F40B0000}"/>
    <cellStyle name="Normal 257" xfId="1256" xr:uid="{00000000-0005-0000-0000-0000F50B0000}"/>
    <cellStyle name="Normal 258" xfId="1257" xr:uid="{00000000-0005-0000-0000-0000F60B0000}"/>
    <cellStyle name="Normal 259" xfId="1258" xr:uid="{00000000-0005-0000-0000-0000F70B0000}"/>
    <cellStyle name="Normal 26" xfId="456" xr:uid="{00000000-0005-0000-0000-0000F80B0000}"/>
    <cellStyle name="Normal 26 2" xfId="994" xr:uid="{00000000-0005-0000-0000-0000F90B0000}"/>
    <cellStyle name="Normal 26 3" xfId="3729" xr:uid="{00000000-0005-0000-0000-0000FA0B0000}"/>
    <cellStyle name="Normal 260" xfId="1259" xr:uid="{00000000-0005-0000-0000-0000FB0B0000}"/>
    <cellStyle name="Normal 261" xfId="1260" xr:uid="{00000000-0005-0000-0000-0000FC0B0000}"/>
    <cellStyle name="Normal 262" xfId="1261" xr:uid="{00000000-0005-0000-0000-0000FD0B0000}"/>
    <cellStyle name="Normal 263" xfId="1262" xr:uid="{00000000-0005-0000-0000-0000FE0B0000}"/>
    <cellStyle name="Normal 264" xfId="1263" xr:uid="{00000000-0005-0000-0000-0000FF0B0000}"/>
    <cellStyle name="Normal 265" xfId="1264" xr:uid="{00000000-0005-0000-0000-0000000C0000}"/>
    <cellStyle name="Normal 266" xfId="1265" xr:uid="{00000000-0005-0000-0000-0000010C0000}"/>
    <cellStyle name="Normal 267" xfId="1266" xr:uid="{00000000-0005-0000-0000-0000020C0000}"/>
    <cellStyle name="Normal 268" xfId="1267" xr:uid="{00000000-0005-0000-0000-0000030C0000}"/>
    <cellStyle name="Normal 269" xfId="1268" xr:uid="{00000000-0005-0000-0000-0000040C0000}"/>
    <cellStyle name="Normal 27" xfId="138" xr:uid="{00000000-0005-0000-0000-0000050C0000}"/>
    <cellStyle name="Normal 270" xfId="1269" xr:uid="{00000000-0005-0000-0000-0000060C0000}"/>
    <cellStyle name="Normal 271" xfId="1270" xr:uid="{00000000-0005-0000-0000-0000070C0000}"/>
    <cellStyle name="Normal 272" xfId="1271" xr:uid="{00000000-0005-0000-0000-0000080C0000}"/>
    <cellStyle name="Normal 273" xfId="1272" xr:uid="{00000000-0005-0000-0000-0000090C0000}"/>
    <cellStyle name="Normal 274" xfId="1273" xr:uid="{00000000-0005-0000-0000-00000A0C0000}"/>
    <cellStyle name="Normal 275" xfId="1274" xr:uid="{00000000-0005-0000-0000-00000B0C0000}"/>
    <cellStyle name="Normal 276" xfId="1275" xr:uid="{00000000-0005-0000-0000-00000C0C0000}"/>
    <cellStyle name="Normal 277" xfId="1276" xr:uid="{00000000-0005-0000-0000-00000D0C0000}"/>
    <cellStyle name="Normal 278" xfId="1277" xr:uid="{00000000-0005-0000-0000-00000E0C0000}"/>
    <cellStyle name="Normal 279" xfId="1278" xr:uid="{00000000-0005-0000-0000-00000F0C0000}"/>
    <cellStyle name="Normal 28" xfId="460" xr:uid="{00000000-0005-0000-0000-0000100C0000}"/>
    <cellStyle name="Normal 28 2" xfId="995" xr:uid="{00000000-0005-0000-0000-0000110C0000}"/>
    <cellStyle name="Normal 28 3" xfId="3733" xr:uid="{00000000-0005-0000-0000-0000120C0000}"/>
    <cellStyle name="Normal 280" xfId="1279" xr:uid="{00000000-0005-0000-0000-0000130C0000}"/>
    <cellStyle name="Normal 281" xfId="1280" xr:uid="{00000000-0005-0000-0000-0000140C0000}"/>
    <cellStyle name="Normal 282" xfId="1281" xr:uid="{00000000-0005-0000-0000-0000150C0000}"/>
    <cellStyle name="Normal 283" xfId="1282" xr:uid="{00000000-0005-0000-0000-0000160C0000}"/>
    <cellStyle name="Normal 284" xfId="1283" xr:uid="{00000000-0005-0000-0000-0000170C0000}"/>
    <cellStyle name="Normal 285" xfId="1284" xr:uid="{00000000-0005-0000-0000-0000180C0000}"/>
    <cellStyle name="Normal 286" xfId="1285" xr:uid="{00000000-0005-0000-0000-0000190C0000}"/>
    <cellStyle name="Normal 287" xfId="1286" xr:uid="{00000000-0005-0000-0000-00001A0C0000}"/>
    <cellStyle name="Normal 288" xfId="1287" xr:uid="{00000000-0005-0000-0000-00001B0C0000}"/>
    <cellStyle name="Normal 289" xfId="1288" xr:uid="{00000000-0005-0000-0000-00001C0C0000}"/>
    <cellStyle name="Normal 29" xfId="462" xr:uid="{00000000-0005-0000-0000-00001D0C0000}"/>
    <cellStyle name="Normal 29 2" xfId="996" xr:uid="{00000000-0005-0000-0000-00001E0C0000}"/>
    <cellStyle name="Normal 29 3" xfId="3734" xr:uid="{00000000-0005-0000-0000-00001F0C0000}"/>
    <cellStyle name="Normal 290" xfId="1289" xr:uid="{00000000-0005-0000-0000-0000200C0000}"/>
    <cellStyle name="Normal 291" xfId="1290" xr:uid="{00000000-0005-0000-0000-0000210C0000}"/>
    <cellStyle name="Normal 292" xfId="1291" xr:uid="{00000000-0005-0000-0000-0000220C0000}"/>
    <cellStyle name="Normal 293" xfId="1292" xr:uid="{00000000-0005-0000-0000-0000230C0000}"/>
    <cellStyle name="Normal 294" xfId="1293" xr:uid="{00000000-0005-0000-0000-0000240C0000}"/>
    <cellStyle name="Normal 295" xfId="1294" xr:uid="{00000000-0005-0000-0000-0000250C0000}"/>
    <cellStyle name="Normal 296" xfId="1295" xr:uid="{00000000-0005-0000-0000-0000260C0000}"/>
    <cellStyle name="Normal 297" xfId="1296" xr:uid="{00000000-0005-0000-0000-0000270C0000}"/>
    <cellStyle name="Normal 298" xfId="1297" xr:uid="{00000000-0005-0000-0000-0000280C0000}"/>
    <cellStyle name="Normal 299" xfId="1298" xr:uid="{00000000-0005-0000-0000-0000290C0000}"/>
    <cellStyle name="Normal 3" xfId="27" xr:uid="{00000000-0005-0000-0000-00002A0C0000}"/>
    <cellStyle name="Normal 3 10" xfId="502" xr:uid="{00000000-0005-0000-0000-00002B0C0000}"/>
    <cellStyle name="Normal 3 11" xfId="3159" xr:uid="{00000000-0005-0000-0000-00002C0C0000}"/>
    <cellStyle name="Normal 3 12" xfId="3528" xr:uid="{00000000-0005-0000-0000-00002D0C0000}"/>
    <cellStyle name="Normal 3 12 2" xfId="4147" xr:uid="{00000000-0005-0000-0000-00002E0C0000}"/>
    <cellStyle name="Normal 3 13" xfId="3552" xr:uid="{00000000-0005-0000-0000-00002F0C0000}"/>
    <cellStyle name="Normal 3 2" xfId="33" xr:uid="{00000000-0005-0000-0000-0000300C0000}"/>
    <cellStyle name="Normal 3 2 2" xfId="305" xr:uid="{00000000-0005-0000-0000-0000310C0000}"/>
    <cellStyle name="Normal 3 2 2 2" xfId="3694" xr:uid="{00000000-0005-0000-0000-0000320C0000}"/>
    <cellStyle name="Normal 3 2 3" xfId="346" xr:uid="{00000000-0005-0000-0000-0000330C0000}"/>
    <cellStyle name="Normal 3 2 4" xfId="461" xr:uid="{00000000-0005-0000-0000-0000340C0000}"/>
    <cellStyle name="Normal 3 2 5" xfId="997" xr:uid="{00000000-0005-0000-0000-0000350C0000}"/>
    <cellStyle name="Normal 3 3" xfId="127" xr:uid="{00000000-0005-0000-0000-0000360C0000}"/>
    <cellStyle name="Normal 3 3 2" xfId="363" xr:uid="{00000000-0005-0000-0000-0000370C0000}"/>
    <cellStyle name="Normal 3 3 3" xfId="587" xr:uid="{00000000-0005-0000-0000-0000380C0000}"/>
    <cellStyle name="Normal 3 4" xfId="130" xr:uid="{00000000-0005-0000-0000-0000390C0000}"/>
    <cellStyle name="Normal 3 4 2" xfId="364" xr:uid="{00000000-0005-0000-0000-00003A0C0000}"/>
    <cellStyle name="Normal 3 4 3" xfId="588" xr:uid="{00000000-0005-0000-0000-00003B0C0000}"/>
    <cellStyle name="Normal 3 5" xfId="85" xr:uid="{00000000-0005-0000-0000-00003C0C0000}"/>
    <cellStyle name="Normal 3 5 2" xfId="335" xr:uid="{00000000-0005-0000-0000-00003D0C0000}"/>
    <cellStyle name="Normal 3 5 3" xfId="589" xr:uid="{00000000-0005-0000-0000-00003E0C0000}"/>
    <cellStyle name="Normal 3 6" xfId="133" xr:uid="{00000000-0005-0000-0000-00003F0C0000}"/>
    <cellStyle name="Normal 3 6 2" xfId="590" xr:uid="{00000000-0005-0000-0000-0000400C0000}"/>
    <cellStyle name="Normal 3 7" xfId="184" xr:uid="{00000000-0005-0000-0000-0000410C0000}"/>
    <cellStyle name="Normal 3 7 2" xfId="3627" xr:uid="{00000000-0005-0000-0000-0000420C0000}"/>
    <cellStyle name="Normal 3 8" xfId="403" xr:uid="{00000000-0005-0000-0000-0000430C0000}"/>
    <cellStyle name="Normal 3 9" xfId="453" xr:uid="{00000000-0005-0000-0000-0000440C0000}"/>
    <cellStyle name="Normal 3 9 2" xfId="3727" xr:uid="{00000000-0005-0000-0000-0000450C0000}"/>
    <cellStyle name="Normal 30" xfId="465" xr:uid="{00000000-0005-0000-0000-0000460C0000}"/>
    <cellStyle name="Normal 30 2" xfId="998" xr:uid="{00000000-0005-0000-0000-0000470C0000}"/>
    <cellStyle name="Normal 30 3" xfId="3737" xr:uid="{00000000-0005-0000-0000-0000480C0000}"/>
    <cellStyle name="Normal 300" xfId="1299" xr:uid="{00000000-0005-0000-0000-0000490C0000}"/>
    <cellStyle name="Normal 301" xfId="1300" xr:uid="{00000000-0005-0000-0000-00004A0C0000}"/>
    <cellStyle name="Normal 302" xfId="1301" xr:uid="{00000000-0005-0000-0000-00004B0C0000}"/>
    <cellStyle name="Normal 303" xfId="1302" xr:uid="{00000000-0005-0000-0000-00004C0C0000}"/>
    <cellStyle name="Normal 304" xfId="1303" xr:uid="{00000000-0005-0000-0000-00004D0C0000}"/>
    <cellStyle name="Normal 305" xfId="1304" xr:uid="{00000000-0005-0000-0000-00004E0C0000}"/>
    <cellStyle name="Normal 306" xfId="1305" xr:uid="{00000000-0005-0000-0000-00004F0C0000}"/>
    <cellStyle name="Normal 307" xfId="1306" xr:uid="{00000000-0005-0000-0000-0000500C0000}"/>
    <cellStyle name="Normal 308" xfId="1307" xr:uid="{00000000-0005-0000-0000-0000510C0000}"/>
    <cellStyle name="Normal 309" xfId="1308" xr:uid="{00000000-0005-0000-0000-0000520C0000}"/>
    <cellStyle name="Normal 31" xfId="466" xr:uid="{00000000-0005-0000-0000-0000530C0000}"/>
    <cellStyle name="Normal 31 2" xfId="999" xr:uid="{00000000-0005-0000-0000-0000540C0000}"/>
    <cellStyle name="Normal 310" xfId="1309" xr:uid="{00000000-0005-0000-0000-0000550C0000}"/>
    <cellStyle name="Normal 311" xfId="1310" xr:uid="{00000000-0005-0000-0000-0000560C0000}"/>
    <cellStyle name="Normal 312" xfId="1311" xr:uid="{00000000-0005-0000-0000-0000570C0000}"/>
    <cellStyle name="Normal 313" xfId="1312" xr:uid="{00000000-0005-0000-0000-0000580C0000}"/>
    <cellStyle name="Normal 314" xfId="1313" xr:uid="{00000000-0005-0000-0000-0000590C0000}"/>
    <cellStyle name="Normal 315" xfId="1314" xr:uid="{00000000-0005-0000-0000-00005A0C0000}"/>
    <cellStyle name="Normal 316" xfId="1315" xr:uid="{00000000-0005-0000-0000-00005B0C0000}"/>
    <cellStyle name="Normal 317" xfId="1316" xr:uid="{00000000-0005-0000-0000-00005C0C0000}"/>
    <cellStyle name="Normal 318" xfId="1317" xr:uid="{00000000-0005-0000-0000-00005D0C0000}"/>
    <cellStyle name="Normal 319" xfId="1318" xr:uid="{00000000-0005-0000-0000-00005E0C0000}"/>
    <cellStyle name="Normal 32" xfId="467" xr:uid="{00000000-0005-0000-0000-00005F0C0000}"/>
    <cellStyle name="Normal 32 2" xfId="899" xr:uid="{00000000-0005-0000-0000-0000600C0000}"/>
    <cellStyle name="Normal 32 3" xfId="3604" xr:uid="{00000000-0005-0000-0000-0000610C0000}"/>
    <cellStyle name="Normal 32 3 2" xfId="4194" xr:uid="{00000000-0005-0000-0000-0000620C0000}"/>
    <cellStyle name="Normal 32 4" xfId="3738" xr:uid="{00000000-0005-0000-0000-0000630C0000}"/>
    <cellStyle name="Normal 320" xfId="1319" xr:uid="{00000000-0005-0000-0000-0000640C0000}"/>
    <cellStyle name="Normal 321" xfId="1320" xr:uid="{00000000-0005-0000-0000-0000650C0000}"/>
    <cellStyle name="Normal 322" xfId="1321" xr:uid="{00000000-0005-0000-0000-0000660C0000}"/>
    <cellStyle name="Normal 323" xfId="1322" xr:uid="{00000000-0005-0000-0000-0000670C0000}"/>
    <cellStyle name="Normal 324" xfId="1323" xr:uid="{00000000-0005-0000-0000-0000680C0000}"/>
    <cellStyle name="Normal 325" xfId="1324" xr:uid="{00000000-0005-0000-0000-0000690C0000}"/>
    <cellStyle name="Normal 326" xfId="1325" xr:uid="{00000000-0005-0000-0000-00006A0C0000}"/>
    <cellStyle name="Normal 327" xfId="1326" xr:uid="{00000000-0005-0000-0000-00006B0C0000}"/>
    <cellStyle name="Normal 328" xfId="1327" xr:uid="{00000000-0005-0000-0000-00006C0C0000}"/>
    <cellStyle name="Normal 329" xfId="1328" xr:uid="{00000000-0005-0000-0000-00006D0C0000}"/>
    <cellStyle name="Normal 33" xfId="482" xr:uid="{00000000-0005-0000-0000-00006E0C0000}"/>
    <cellStyle name="Normal 33 2" xfId="1022" xr:uid="{00000000-0005-0000-0000-00006F0C0000}"/>
    <cellStyle name="Normal 33 3" xfId="3753" xr:uid="{00000000-0005-0000-0000-0000700C0000}"/>
    <cellStyle name="Normal 330" xfId="1329" xr:uid="{00000000-0005-0000-0000-0000710C0000}"/>
    <cellStyle name="Normal 331" xfId="1330" xr:uid="{00000000-0005-0000-0000-0000720C0000}"/>
    <cellStyle name="Normal 332" xfId="1331" xr:uid="{00000000-0005-0000-0000-0000730C0000}"/>
    <cellStyle name="Normal 333" xfId="1332" xr:uid="{00000000-0005-0000-0000-0000740C0000}"/>
    <cellStyle name="Normal 334" xfId="1333" xr:uid="{00000000-0005-0000-0000-0000750C0000}"/>
    <cellStyle name="Normal 335" xfId="1334" xr:uid="{00000000-0005-0000-0000-0000760C0000}"/>
    <cellStyle name="Normal 336" xfId="1335" xr:uid="{00000000-0005-0000-0000-0000770C0000}"/>
    <cellStyle name="Normal 337" xfId="1336" xr:uid="{00000000-0005-0000-0000-0000780C0000}"/>
    <cellStyle name="Normal 338" xfId="1337" xr:uid="{00000000-0005-0000-0000-0000790C0000}"/>
    <cellStyle name="Normal 339" xfId="1338" xr:uid="{00000000-0005-0000-0000-00007A0C0000}"/>
    <cellStyle name="Normal 34" xfId="1026" xr:uid="{00000000-0005-0000-0000-00007B0C0000}"/>
    <cellStyle name="Normal 340" xfId="1339" xr:uid="{00000000-0005-0000-0000-00007C0C0000}"/>
    <cellStyle name="Normal 341" xfId="1340" xr:uid="{00000000-0005-0000-0000-00007D0C0000}"/>
    <cellStyle name="Normal 342" xfId="1341" xr:uid="{00000000-0005-0000-0000-00007E0C0000}"/>
    <cellStyle name="Normal 343" xfId="1342" xr:uid="{00000000-0005-0000-0000-00007F0C0000}"/>
    <cellStyle name="Normal 344" xfId="1343" xr:uid="{00000000-0005-0000-0000-0000800C0000}"/>
    <cellStyle name="Normal 345" xfId="1344" xr:uid="{00000000-0005-0000-0000-0000810C0000}"/>
    <cellStyle name="Normal 346" xfId="1345" xr:uid="{00000000-0005-0000-0000-0000820C0000}"/>
    <cellStyle name="Normal 347" xfId="1346" xr:uid="{00000000-0005-0000-0000-0000830C0000}"/>
    <cellStyle name="Normal 348" xfId="1347" xr:uid="{00000000-0005-0000-0000-0000840C0000}"/>
    <cellStyle name="Normal 349" xfId="1348" xr:uid="{00000000-0005-0000-0000-0000850C0000}"/>
    <cellStyle name="Normal 35" xfId="1027" xr:uid="{00000000-0005-0000-0000-0000860C0000}"/>
    <cellStyle name="Normal 350" xfId="1349" xr:uid="{00000000-0005-0000-0000-0000870C0000}"/>
    <cellStyle name="Normal 351" xfId="1350" xr:uid="{00000000-0005-0000-0000-0000880C0000}"/>
    <cellStyle name="Normal 352" xfId="1351" xr:uid="{00000000-0005-0000-0000-0000890C0000}"/>
    <cellStyle name="Normal 353" xfId="1352" xr:uid="{00000000-0005-0000-0000-00008A0C0000}"/>
    <cellStyle name="Normal 354" xfId="1353" xr:uid="{00000000-0005-0000-0000-00008B0C0000}"/>
    <cellStyle name="Normal 355" xfId="1354" xr:uid="{00000000-0005-0000-0000-00008C0C0000}"/>
    <cellStyle name="Normal 356" xfId="1355" xr:uid="{00000000-0005-0000-0000-00008D0C0000}"/>
    <cellStyle name="Normal 357" xfId="1356" xr:uid="{00000000-0005-0000-0000-00008E0C0000}"/>
    <cellStyle name="Normal 358" xfId="1357" xr:uid="{00000000-0005-0000-0000-00008F0C0000}"/>
    <cellStyle name="Normal 359" xfId="1358" xr:uid="{00000000-0005-0000-0000-0000900C0000}"/>
    <cellStyle name="Normal 36" xfId="1031" xr:uid="{00000000-0005-0000-0000-0000910C0000}"/>
    <cellStyle name="Normal 360" xfId="1359" xr:uid="{00000000-0005-0000-0000-0000920C0000}"/>
    <cellStyle name="Normal 361" xfId="1360" xr:uid="{00000000-0005-0000-0000-0000930C0000}"/>
    <cellStyle name="Normal 362" xfId="1361" xr:uid="{00000000-0005-0000-0000-0000940C0000}"/>
    <cellStyle name="Normal 363" xfId="1362" xr:uid="{00000000-0005-0000-0000-0000950C0000}"/>
    <cellStyle name="Normal 364" xfId="1363" xr:uid="{00000000-0005-0000-0000-0000960C0000}"/>
    <cellStyle name="Normal 365" xfId="1364" xr:uid="{00000000-0005-0000-0000-0000970C0000}"/>
    <cellStyle name="Normal 366" xfId="1365" xr:uid="{00000000-0005-0000-0000-0000980C0000}"/>
    <cellStyle name="Normal 367" xfId="1366" xr:uid="{00000000-0005-0000-0000-0000990C0000}"/>
    <cellStyle name="Normal 368" xfId="1367" xr:uid="{00000000-0005-0000-0000-00009A0C0000}"/>
    <cellStyle name="Normal 369" xfId="1368" xr:uid="{00000000-0005-0000-0000-00009B0C0000}"/>
    <cellStyle name="Normal 37" xfId="1032" xr:uid="{00000000-0005-0000-0000-00009C0C0000}"/>
    <cellStyle name="Normal 370" xfId="1369" xr:uid="{00000000-0005-0000-0000-00009D0C0000}"/>
    <cellStyle name="Normal 371" xfId="1370" xr:uid="{00000000-0005-0000-0000-00009E0C0000}"/>
    <cellStyle name="Normal 372" xfId="1371" xr:uid="{00000000-0005-0000-0000-00009F0C0000}"/>
    <cellStyle name="Normal 373" xfId="1372" xr:uid="{00000000-0005-0000-0000-0000A00C0000}"/>
    <cellStyle name="Normal 374" xfId="1373" xr:uid="{00000000-0005-0000-0000-0000A10C0000}"/>
    <cellStyle name="Normal 375" xfId="1374" xr:uid="{00000000-0005-0000-0000-0000A20C0000}"/>
    <cellStyle name="Normal 376" xfId="1375" xr:uid="{00000000-0005-0000-0000-0000A30C0000}"/>
    <cellStyle name="Normal 377" xfId="1376" xr:uid="{00000000-0005-0000-0000-0000A40C0000}"/>
    <cellStyle name="Normal 378" xfId="1377" xr:uid="{00000000-0005-0000-0000-0000A50C0000}"/>
    <cellStyle name="Normal 379" xfId="1378" xr:uid="{00000000-0005-0000-0000-0000A60C0000}"/>
    <cellStyle name="Normal 38" xfId="1033" xr:uid="{00000000-0005-0000-0000-0000A70C0000}"/>
    <cellStyle name="Normal 380" xfId="1379" xr:uid="{00000000-0005-0000-0000-0000A80C0000}"/>
    <cellStyle name="Normal 381" xfId="1380" xr:uid="{00000000-0005-0000-0000-0000A90C0000}"/>
    <cellStyle name="Normal 382" xfId="1381" xr:uid="{00000000-0005-0000-0000-0000AA0C0000}"/>
    <cellStyle name="Normal 383" xfId="1382" xr:uid="{00000000-0005-0000-0000-0000AB0C0000}"/>
    <cellStyle name="Normal 384" xfId="1383" xr:uid="{00000000-0005-0000-0000-0000AC0C0000}"/>
    <cellStyle name="Normal 385" xfId="1384" xr:uid="{00000000-0005-0000-0000-0000AD0C0000}"/>
    <cellStyle name="Normal 386" xfId="1385" xr:uid="{00000000-0005-0000-0000-0000AE0C0000}"/>
    <cellStyle name="Normal 387" xfId="1386" xr:uid="{00000000-0005-0000-0000-0000AF0C0000}"/>
    <cellStyle name="Normal 388" xfId="1387" xr:uid="{00000000-0005-0000-0000-0000B00C0000}"/>
    <cellStyle name="Normal 389" xfId="1388" xr:uid="{00000000-0005-0000-0000-0000B10C0000}"/>
    <cellStyle name="Normal 39" xfId="1034" xr:uid="{00000000-0005-0000-0000-0000B20C0000}"/>
    <cellStyle name="Normal 390" xfId="1389" xr:uid="{00000000-0005-0000-0000-0000B30C0000}"/>
    <cellStyle name="Normal 391" xfId="1390" xr:uid="{00000000-0005-0000-0000-0000B40C0000}"/>
    <cellStyle name="Normal 392" xfId="1391" xr:uid="{00000000-0005-0000-0000-0000B50C0000}"/>
    <cellStyle name="Normal 393" xfId="1392" xr:uid="{00000000-0005-0000-0000-0000B60C0000}"/>
    <cellStyle name="Normal 394" xfId="1393" xr:uid="{00000000-0005-0000-0000-0000B70C0000}"/>
    <cellStyle name="Normal 395" xfId="1394" xr:uid="{00000000-0005-0000-0000-0000B80C0000}"/>
    <cellStyle name="Normal 396" xfId="1395" xr:uid="{00000000-0005-0000-0000-0000B90C0000}"/>
    <cellStyle name="Normal 397" xfId="1396" xr:uid="{00000000-0005-0000-0000-0000BA0C0000}"/>
    <cellStyle name="Normal 398" xfId="1397" xr:uid="{00000000-0005-0000-0000-0000BB0C0000}"/>
    <cellStyle name="Normal 399" xfId="1398" xr:uid="{00000000-0005-0000-0000-0000BC0C0000}"/>
    <cellStyle name="Normal 4" xfId="28" xr:uid="{00000000-0005-0000-0000-0000BD0C0000}"/>
    <cellStyle name="Normal 4 10" xfId="436" xr:uid="{00000000-0005-0000-0000-0000BE0C0000}"/>
    <cellStyle name="Normal 4 11" xfId="457" xr:uid="{00000000-0005-0000-0000-0000BF0C0000}"/>
    <cellStyle name="Normal 4 11 2" xfId="3730" xr:uid="{00000000-0005-0000-0000-0000C00C0000}"/>
    <cellStyle name="Normal 4 12" xfId="500" xr:uid="{00000000-0005-0000-0000-0000C10C0000}"/>
    <cellStyle name="Normal 4 13" xfId="3548" xr:uid="{00000000-0005-0000-0000-0000C20C0000}"/>
    <cellStyle name="Normal 4 2" xfId="37" xr:uid="{00000000-0005-0000-0000-0000C30C0000}"/>
    <cellStyle name="Normal 4 2 2" xfId="319" xr:uid="{00000000-0005-0000-0000-0000C40C0000}"/>
    <cellStyle name="Normal 4 2 2 2" xfId="1000" xr:uid="{00000000-0005-0000-0000-0000C50C0000}"/>
    <cellStyle name="Normal 4 2 2 3" xfId="3708" xr:uid="{00000000-0005-0000-0000-0000C60C0000}"/>
    <cellStyle name="Normal 4 2 3" xfId="365" xr:uid="{00000000-0005-0000-0000-0000C70C0000}"/>
    <cellStyle name="Normal 4 2 4" xfId="862" xr:uid="{00000000-0005-0000-0000-0000C80C0000}"/>
    <cellStyle name="Normal 4 3" xfId="1" xr:uid="{00000000-0005-0000-0000-0000C90C0000}"/>
    <cellStyle name="Normal 4 3 2" xfId="366" xr:uid="{00000000-0005-0000-0000-0000CA0C0000}"/>
    <cellStyle name="Normal 4 3 3" xfId="863" xr:uid="{00000000-0005-0000-0000-0000CB0C0000}"/>
    <cellStyle name="Normal 4 4" xfId="128" xr:uid="{00000000-0005-0000-0000-0000CC0C0000}"/>
    <cellStyle name="Normal 4 4 2" xfId="367" xr:uid="{00000000-0005-0000-0000-0000CD0C0000}"/>
    <cellStyle name="Normal 4 4 3" xfId="594" xr:uid="{00000000-0005-0000-0000-0000CE0C0000}"/>
    <cellStyle name="Normal 4 4 4" xfId="864" xr:uid="{00000000-0005-0000-0000-0000CF0C0000}"/>
    <cellStyle name="Normal 4 5" xfId="131" xr:uid="{00000000-0005-0000-0000-0000D00C0000}"/>
    <cellStyle name="Normal 4 5 2" xfId="368" xr:uid="{00000000-0005-0000-0000-0000D10C0000}"/>
    <cellStyle name="Normal 4 5 3" xfId="595" xr:uid="{00000000-0005-0000-0000-0000D20C0000}"/>
    <cellStyle name="Normal 4 5 4" xfId="865" xr:uid="{00000000-0005-0000-0000-0000D30C0000}"/>
    <cellStyle name="Normal 4 6" xfId="86" xr:uid="{00000000-0005-0000-0000-0000D40C0000}"/>
    <cellStyle name="Normal 4 6 2" xfId="349" xr:uid="{00000000-0005-0000-0000-0000D50C0000}"/>
    <cellStyle name="Normal 4 6 3" xfId="596" xr:uid="{00000000-0005-0000-0000-0000D60C0000}"/>
    <cellStyle name="Normal 4 6 4" xfId="866" xr:uid="{00000000-0005-0000-0000-0000D70C0000}"/>
    <cellStyle name="Normal 4 7" xfId="134" xr:uid="{00000000-0005-0000-0000-0000D80C0000}"/>
    <cellStyle name="Normal 4 7 2" xfId="597" xr:uid="{00000000-0005-0000-0000-0000D90C0000}"/>
    <cellStyle name="Normal 4 7 3" xfId="861" xr:uid="{00000000-0005-0000-0000-0000DA0C0000}"/>
    <cellStyle name="Normal 4 8" xfId="198" xr:uid="{00000000-0005-0000-0000-0000DB0C0000}"/>
    <cellStyle name="Normal 4 8 2" xfId="3641" xr:uid="{00000000-0005-0000-0000-0000DC0C0000}"/>
    <cellStyle name="Normal 4 9" xfId="404" xr:uid="{00000000-0005-0000-0000-0000DD0C0000}"/>
    <cellStyle name="Normal 40" xfId="1038" xr:uid="{00000000-0005-0000-0000-0000DE0C0000}"/>
    <cellStyle name="Normal 400" xfId="1399" xr:uid="{00000000-0005-0000-0000-0000DF0C0000}"/>
    <cellStyle name="Normal 401" xfId="1400" xr:uid="{00000000-0005-0000-0000-0000E00C0000}"/>
    <cellStyle name="Normal 402" xfId="1401" xr:uid="{00000000-0005-0000-0000-0000E10C0000}"/>
    <cellStyle name="Normal 403" xfId="1402" xr:uid="{00000000-0005-0000-0000-0000E20C0000}"/>
    <cellStyle name="Normal 404" xfId="1403" xr:uid="{00000000-0005-0000-0000-0000E30C0000}"/>
    <cellStyle name="Normal 405" xfId="1404" xr:uid="{00000000-0005-0000-0000-0000E40C0000}"/>
    <cellStyle name="Normal 406" xfId="1405" xr:uid="{00000000-0005-0000-0000-0000E50C0000}"/>
    <cellStyle name="Normal 407" xfId="1406" xr:uid="{00000000-0005-0000-0000-0000E60C0000}"/>
    <cellStyle name="Normal 408" xfId="1407" xr:uid="{00000000-0005-0000-0000-0000E70C0000}"/>
    <cellStyle name="Normal 409" xfId="1408" xr:uid="{00000000-0005-0000-0000-0000E80C0000}"/>
    <cellStyle name="Normal 41" xfId="1039" xr:uid="{00000000-0005-0000-0000-0000E90C0000}"/>
    <cellStyle name="Normal 410" xfId="1409" xr:uid="{00000000-0005-0000-0000-0000EA0C0000}"/>
    <cellStyle name="Normal 411" xfId="1410" xr:uid="{00000000-0005-0000-0000-0000EB0C0000}"/>
    <cellStyle name="Normal 412" xfId="1411" xr:uid="{00000000-0005-0000-0000-0000EC0C0000}"/>
    <cellStyle name="Normal 413" xfId="1412" xr:uid="{00000000-0005-0000-0000-0000ED0C0000}"/>
    <cellStyle name="Normal 414" xfId="1413" xr:uid="{00000000-0005-0000-0000-0000EE0C0000}"/>
    <cellStyle name="Normal 415" xfId="1414" xr:uid="{00000000-0005-0000-0000-0000EF0C0000}"/>
    <cellStyle name="Normal 416" xfId="1415" xr:uid="{00000000-0005-0000-0000-0000F00C0000}"/>
    <cellStyle name="Normal 417" xfId="1416" xr:uid="{00000000-0005-0000-0000-0000F10C0000}"/>
    <cellStyle name="Normal 418" xfId="1417" xr:uid="{00000000-0005-0000-0000-0000F20C0000}"/>
    <cellStyle name="Normal 419" xfId="1418" xr:uid="{00000000-0005-0000-0000-0000F30C0000}"/>
    <cellStyle name="Normal 42" xfId="1040" xr:uid="{00000000-0005-0000-0000-0000F40C0000}"/>
    <cellStyle name="Normal 420" xfId="1419" xr:uid="{00000000-0005-0000-0000-0000F50C0000}"/>
    <cellStyle name="Normal 421" xfId="1420" xr:uid="{00000000-0005-0000-0000-0000F60C0000}"/>
    <cellStyle name="Normal 422" xfId="1421" xr:uid="{00000000-0005-0000-0000-0000F70C0000}"/>
    <cellStyle name="Normal 423" xfId="1422" xr:uid="{00000000-0005-0000-0000-0000F80C0000}"/>
    <cellStyle name="Normal 424" xfId="1423" xr:uid="{00000000-0005-0000-0000-0000F90C0000}"/>
    <cellStyle name="Normal 425" xfId="1424" xr:uid="{00000000-0005-0000-0000-0000FA0C0000}"/>
    <cellStyle name="Normal 426" xfId="1425" xr:uid="{00000000-0005-0000-0000-0000FB0C0000}"/>
    <cellStyle name="Normal 427" xfId="1426" xr:uid="{00000000-0005-0000-0000-0000FC0C0000}"/>
    <cellStyle name="Normal 428" xfId="1427" xr:uid="{00000000-0005-0000-0000-0000FD0C0000}"/>
    <cellStyle name="Normal 429" xfId="1428" xr:uid="{00000000-0005-0000-0000-0000FE0C0000}"/>
    <cellStyle name="Normal 43" xfId="1041" xr:uid="{00000000-0005-0000-0000-0000FF0C0000}"/>
    <cellStyle name="Normal 430" xfId="1429" xr:uid="{00000000-0005-0000-0000-0000000D0000}"/>
    <cellStyle name="Normal 431" xfId="1430" xr:uid="{00000000-0005-0000-0000-0000010D0000}"/>
    <cellStyle name="Normal 432" xfId="1431" xr:uid="{00000000-0005-0000-0000-0000020D0000}"/>
    <cellStyle name="Normal 433" xfId="1432" xr:uid="{00000000-0005-0000-0000-0000030D0000}"/>
    <cellStyle name="Normal 434" xfId="1433" xr:uid="{00000000-0005-0000-0000-0000040D0000}"/>
    <cellStyle name="Normal 435" xfId="1434" xr:uid="{00000000-0005-0000-0000-0000050D0000}"/>
    <cellStyle name="Normal 436" xfId="1435" xr:uid="{00000000-0005-0000-0000-0000060D0000}"/>
    <cellStyle name="Normal 437" xfId="1436" xr:uid="{00000000-0005-0000-0000-0000070D0000}"/>
    <cellStyle name="Normal 438" xfId="1437" xr:uid="{00000000-0005-0000-0000-0000080D0000}"/>
    <cellStyle name="Normal 439" xfId="1438" xr:uid="{00000000-0005-0000-0000-0000090D0000}"/>
    <cellStyle name="Normal 44" xfId="1042" xr:uid="{00000000-0005-0000-0000-00000A0D0000}"/>
    <cellStyle name="Normal 440" xfId="1439" xr:uid="{00000000-0005-0000-0000-00000B0D0000}"/>
    <cellStyle name="Normal 441" xfId="1440" xr:uid="{00000000-0005-0000-0000-00000C0D0000}"/>
    <cellStyle name="Normal 442" xfId="1441" xr:uid="{00000000-0005-0000-0000-00000D0D0000}"/>
    <cellStyle name="Normal 443" xfId="1442" xr:uid="{00000000-0005-0000-0000-00000E0D0000}"/>
    <cellStyle name="Normal 444" xfId="1443" xr:uid="{00000000-0005-0000-0000-00000F0D0000}"/>
    <cellStyle name="Normal 445" xfId="1444" xr:uid="{00000000-0005-0000-0000-0000100D0000}"/>
    <cellStyle name="Normal 446" xfId="1445" xr:uid="{00000000-0005-0000-0000-0000110D0000}"/>
    <cellStyle name="Normal 447" xfId="1447" xr:uid="{00000000-0005-0000-0000-0000120D0000}"/>
    <cellStyle name="Normal 448" xfId="1448" xr:uid="{00000000-0005-0000-0000-0000130D0000}"/>
    <cellStyle name="Normal 449" xfId="1449" xr:uid="{00000000-0005-0000-0000-0000140D0000}"/>
    <cellStyle name="Normal 45" xfId="1043" xr:uid="{00000000-0005-0000-0000-0000150D0000}"/>
    <cellStyle name="Normal 450" xfId="1450" xr:uid="{00000000-0005-0000-0000-0000160D0000}"/>
    <cellStyle name="Normal 451" xfId="1451" xr:uid="{00000000-0005-0000-0000-0000170D0000}"/>
    <cellStyle name="Normal 452" xfId="1452" xr:uid="{00000000-0005-0000-0000-0000180D0000}"/>
    <cellStyle name="Normal 453" xfId="1453" xr:uid="{00000000-0005-0000-0000-0000190D0000}"/>
    <cellStyle name="Normal 454" xfId="1454" xr:uid="{00000000-0005-0000-0000-00001A0D0000}"/>
    <cellStyle name="Normal 455" xfId="1455" xr:uid="{00000000-0005-0000-0000-00001B0D0000}"/>
    <cellStyle name="Normal 456" xfId="1456" xr:uid="{00000000-0005-0000-0000-00001C0D0000}"/>
    <cellStyle name="Normal 457" xfId="1457" xr:uid="{00000000-0005-0000-0000-00001D0D0000}"/>
    <cellStyle name="Normal 458" xfId="1458" xr:uid="{00000000-0005-0000-0000-00001E0D0000}"/>
    <cellStyle name="Normal 459" xfId="1459" xr:uid="{00000000-0005-0000-0000-00001F0D0000}"/>
    <cellStyle name="Normal 46" xfId="1044" xr:uid="{00000000-0005-0000-0000-0000200D0000}"/>
    <cellStyle name="Normal 460" xfId="1460" xr:uid="{00000000-0005-0000-0000-0000210D0000}"/>
    <cellStyle name="Normal 461" xfId="1461" xr:uid="{00000000-0005-0000-0000-0000220D0000}"/>
    <cellStyle name="Normal 462" xfId="1462" xr:uid="{00000000-0005-0000-0000-0000230D0000}"/>
    <cellStyle name="Normal 463" xfId="1463" xr:uid="{00000000-0005-0000-0000-0000240D0000}"/>
    <cellStyle name="Normal 464" xfId="1464" xr:uid="{00000000-0005-0000-0000-0000250D0000}"/>
    <cellStyle name="Normal 465" xfId="1465" xr:uid="{00000000-0005-0000-0000-0000260D0000}"/>
    <cellStyle name="Normal 466" xfId="1466" xr:uid="{00000000-0005-0000-0000-0000270D0000}"/>
    <cellStyle name="Normal 467" xfId="1467" xr:uid="{00000000-0005-0000-0000-0000280D0000}"/>
    <cellStyle name="Normal 468" xfId="1468" xr:uid="{00000000-0005-0000-0000-0000290D0000}"/>
    <cellStyle name="Normal 469" xfId="1469" xr:uid="{00000000-0005-0000-0000-00002A0D0000}"/>
    <cellStyle name="Normal 47" xfId="1045" xr:uid="{00000000-0005-0000-0000-00002B0D0000}"/>
    <cellStyle name="Normal 470" xfId="1470" xr:uid="{00000000-0005-0000-0000-00002C0D0000}"/>
    <cellStyle name="Normal 471" xfId="1471" xr:uid="{00000000-0005-0000-0000-00002D0D0000}"/>
    <cellStyle name="Normal 472" xfId="1472" xr:uid="{00000000-0005-0000-0000-00002E0D0000}"/>
    <cellStyle name="Normal 473" xfId="1473" xr:uid="{00000000-0005-0000-0000-00002F0D0000}"/>
    <cellStyle name="Normal 474" xfId="1474" xr:uid="{00000000-0005-0000-0000-0000300D0000}"/>
    <cellStyle name="Normal 475" xfId="1475" xr:uid="{00000000-0005-0000-0000-0000310D0000}"/>
    <cellStyle name="Normal 476" xfId="1476" xr:uid="{00000000-0005-0000-0000-0000320D0000}"/>
    <cellStyle name="Normal 477" xfId="1477" xr:uid="{00000000-0005-0000-0000-0000330D0000}"/>
    <cellStyle name="Normal 478" xfId="1478" xr:uid="{00000000-0005-0000-0000-0000340D0000}"/>
    <cellStyle name="Normal 479" xfId="1479" xr:uid="{00000000-0005-0000-0000-0000350D0000}"/>
    <cellStyle name="Normal 48" xfId="1046" xr:uid="{00000000-0005-0000-0000-0000360D0000}"/>
    <cellStyle name="Normal 480" xfId="1480" xr:uid="{00000000-0005-0000-0000-0000370D0000}"/>
    <cellStyle name="Normal 481" xfId="1481" xr:uid="{00000000-0005-0000-0000-0000380D0000}"/>
    <cellStyle name="Normal 482" xfId="1482" xr:uid="{00000000-0005-0000-0000-0000390D0000}"/>
    <cellStyle name="Normal 483" xfId="1483" xr:uid="{00000000-0005-0000-0000-00003A0D0000}"/>
    <cellStyle name="Normal 484" xfId="1484" xr:uid="{00000000-0005-0000-0000-00003B0D0000}"/>
    <cellStyle name="Normal 485" xfId="1485" xr:uid="{00000000-0005-0000-0000-00003C0D0000}"/>
    <cellStyle name="Normal 486" xfId="1486" xr:uid="{00000000-0005-0000-0000-00003D0D0000}"/>
    <cellStyle name="Normal 487" xfId="1487" xr:uid="{00000000-0005-0000-0000-00003E0D0000}"/>
    <cellStyle name="Normal 488" xfId="1488" xr:uid="{00000000-0005-0000-0000-00003F0D0000}"/>
    <cellStyle name="Normal 489" xfId="1489" xr:uid="{00000000-0005-0000-0000-0000400D0000}"/>
    <cellStyle name="Normal 49" xfId="1047" xr:uid="{00000000-0005-0000-0000-0000410D0000}"/>
    <cellStyle name="Normal 490" xfId="1490" xr:uid="{00000000-0005-0000-0000-0000420D0000}"/>
    <cellStyle name="Normal 491" xfId="1491" xr:uid="{00000000-0005-0000-0000-0000430D0000}"/>
    <cellStyle name="Normal 492" xfId="1492" xr:uid="{00000000-0005-0000-0000-0000440D0000}"/>
    <cellStyle name="Normal 493" xfId="1493" xr:uid="{00000000-0005-0000-0000-0000450D0000}"/>
    <cellStyle name="Normal 494" xfId="1494" xr:uid="{00000000-0005-0000-0000-0000460D0000}"/>
    <cellStyle name="Normal 495" xfId="1495" xr:uid="{00000000-0005-0000-0000-0000470D0000}"/>
    <cellStyle name="Normal 496" xfId="1496" xr:uid="{00000000-0005-0000-0000-0000480D0000}"/>
    <cellStyle name="Normal 497" xfId="1497" xr:uid="{00000000-0005-0000-0000-0000490D0000}"/>
    <cellStyle name="Normal 498" xfId="1498" xr:uid="{00000000-0005-0000-0000-00004A0D0000}"/>
    <cellStyle name="Normal 499" xfId="1499" xr:uid="{00000000-0005-0000-0000-00004B0D0000}"/>
    <cellStyle name="Normal 5" xfId="10" xr:uid="{00000000-0005-0000-0000-00004C0D0000}"/>
    <cellStyle name="Normal 5 2" xfId="31" xr:uid="{00000000-0005-0000-0000-00004D0D0000}"/>
    <cellStyle name="Normal 5 2 2" xfId="369" xr:uid="{00000000-0005-0000-0000-00004E0D0000}"/>
    <cellStyle name="Normal 5 2 3" xfId="1001" xr:uid="{00000000-0005-0000-0000-00004F0D0000}"/>
    <cellStyle name="Normal 5 3" xfId="212" xr:uid="{00000000-0005-0000-0000-0000500D0000}"/>
    <cellStyle name="Normal 5 3 2" xfId="370" xr:uid="{00000000-0005-0000-0000-0000510D0000}"/>
    <cellStyle name="Normal 5 3 3" xfId="867" xr:uid="{00000000-0005-0000-0000-0000520D0000}"/>
    <cellStyle name="Normal 5 3 4" xfId="3655" xr:uid="{00000000-0005-0000-0000-0000530D0000}"/>
    <cellStyle name="Normal 5 4" xfId="371" xr:uid="{00000000-0005-0000-0000-0000540D0000}"/>
    <cellStyle name="Normal 5 5" xfId="372" xr:uid="{00000000-0005-0000-0000-0000550D0000}"/>
    <cellStyle name="Normal 5 6" xfId="348" xr:uid="{00000000-0005-0000-0000-0000560D0000}"/>
    <cellStyle name="Normal 5 7" xfId="506" xr:uid="{00000000-0005-0000-0000-0000570D0000}"/>
    <cellStyle name="Normal 5 7 2" xfId="3756" xr:uid="{00000000-0005-0000-0000-0000580D0000}"/>
    <cellStyle name="Normal 5 8" xfId="3145" xr:uid="{00000000-0005-0000-0000-0000590D0000}"/>
    <cellStyle name="Normal 5 9" xfId="3267" xr:uid="{00000000-0005-0000-0000-00005A0D0000}"/>
    <cellStyle name="Normal 5 9 2" xfId="3964" xr:uid="{00000000-0005-0000-0000-00005B0D0000}"/>
    <cellStyle name="Normal 50" xfId="1048" xr:uid="{00000000-0005-0000-0000-00005C0D0000}"/>
    <cellStyle name="Normal 500" xfId="1500" xr:uid="{00000000-0005-0000-0000-00005D0D0000}"/>
    <cellStyle name="Normal 501" xfId="1501" xr:uid="{00000000-0005-0000-0000-00005E0D0000}"/>
    <cellStyle name="Normal 502" xfId="1502" xr:uid="{00000000-0005-0000-0000-00005F0D0000}"/>
    <cellStyle name="Normal 503" xfId="1503" xr:uid="{00000000-0005-0000-0000-0000600D0000}"/>
    <cellStyle name="Normal 504" xfId="1504" xr:uid="{00000000-0005-0000-0000-0000610D0000}"/>
    <cellStyle name="Normal 505" xfId="1505" xr:uid="{00000000-0005-0000-0000-0000620D0000}"/>
    <cellStyle name="Normal 506" xfId="1506" xr:uid="{00000000-0005-0000-0000-0000630D0000}"/>
    <cellStyle name="Normal 507" xfId="1507" xr:uid="{00000000-0005-0000-0000-0000640D0000}"/>
    <cellStyle name="Normal 508" xfId="1508" xr:uid="{00000000-0005-0000-0000-0000650D0000}"/>
    <cellStyle name="Normal 509" xfId="1509" xr:uid="{00000000-0005-0000-0000-0000660D0000}"/>
    <cellStyle name="Normal 51" xfId="1049" xr:uid="{00000000-0005-0000-0000-0000670D0000}"/>
    <cellStyle name="Normal 510" xfId="1510" xr:uid="{00000000-0005-0000-0000-0000680D0000}"/>
    <cellStyle name="Normal 511" xfId="1511" xr:uid="{00000000-0005-0000-0000-0000690D0000}"/>
    <cellStyle name="Normal 512" xfId="1512" xr:uid="{00000000-0005-0000-0000-00006A0D0000}"/>
    <cellStyle name="Normal 513" xfId="1513" xr:uid="{00000000-0005-0000-0000-00006B0D0000}"/>
    <cellStyle name="Normal 514" xfId="1514" xr:uid="{00000000-0005-0000-0000-00006C0D0000}"/>
    <cellStyle name="Normal 515" xfId="1515" xr:uid="{00000000-0005-0000-0000-00006D0D0000}"/>
    <cellStyle name="Normal 516" xfId="1516" xr:uid="{00000000-0005-0000-0000-00006E0D0000}"/>
    <cellStyle name="Normal 517" xfId="1517" xr:uid="{00000000-0005-0000-0000-00006F0D0000}"/>
    <cellStyle name="Normal 518" xfId="1518" xr:uid="{00000000-0005-0000-0000-0000700D0000}"/>
    <cellStyle name="Normal 519" xfId="1519" xr:uid="{00000000-0005-0000-0000-0000710D0000}"/>
    <cellStyle name="Normal 52" xfId="1050" xr:uid="{00000000-0005-0000-0000-0000720D0000}"/>
    <cellStyle name="Normal 520" xfId="1520" xr:uid="{00000000-0005-0000-0000-0000730D0000}"/>
    <cellStyle name="Normal 521" xfId="1522" xr:uid="{00000000-0005-0000-0000-0000740D0000}"/>
    <cellStyle name="Normal 522" xfId="1523" xr:uid="{00000000-0005-0000-0000-0000750D0000}"/>
    <cellStyle name="Normal 523" xfId="1524" xr:uid="{00000000-0005-0000-0000-0000760D0000}"/>
    <cellStyle name="Normal 524" xfId="1525" xr:uid="{00000000-0005-0000-0000-0000770D0000}"/>
    <cellStyle name="Normal 525" xfId="1526" xr:uid="{00000000-0005-0000-0000-0000780D0000}"/>
    <cellStyle name="Normal 526" xfId="1527" xr:uid="{00000000-0005-0000-0000-0000790D0000}"/>
    <cellStyle name="Normal 527" xfId="1528" xr:uid="{00000000-0005-0000-0000-00007A0D0000}"/>
    <cellStyle name="Normal 528" xfId="1529" xr:uid="{00000000-0005-0000-0000-00007B0D0000}"/>
    <cellStyle name="Normal 529" xfId="1530" xr:uid="{00000000-0005-0000-0000-00007C0D0000}"/>
    <cellStyle name="Normal 53" xfId="1051" xr:uid="{00000000-0005-0000-0000-00007D0D0000}"/>
    <cellStyle name="Normal 530" xfId="1531" xr:uid="{00000000-0005-0000-0000-00007E0D0000}"/>
    <cellStyle name="Normal 531" xfId="1532" xr:uid="{00000000-0005-0000-0000-00007F0D0000}"/>
    <cellStyle name="Normal 532" xfId="1533" xr:uid="{00000000-0005-0000-0000-0000800D0000}"/>
    <cellStyle name="Normal 533" xfId="1534" xr:uid="{00000000-0005-0000-0000-0000810D0000}"/>
    <cellStyle name="Normal 534" xfId="1535" xr:uid="{00000000-0005-0000-0000-0000820D0000}"/>
    <cellStyle name="Normal 535" xfId="1536" xr:uid="{00000000-0005-0000-0000-0000830D0000}"/>
    <cellStyle name="Normal 536" xfId="1537" xr:uid="{00000000-0005-0000-0000-0000840D0000}"/>
    <cellStyle name="Normal 537" xfId="1538" xr:uid="{00000000-0005-0000-0000-0000850D0000}"/>
    <cellStyle name="Normal 538" xfId="1539" xr:uid="{00000000-0005-0000-0000-0000860D0000}"/>
    <cellStyle name="Normal 539" xfId="1540" xr:uid="{00000000-0005-0000-0000-0000870D0000}"/>
    <cellStyle name="Normal 54" xfId="1052" xr:uid="{00000000-0005-0000-0000-0000880D0000}"/>
    <cellStyle name="Normal 540" xfId="1541" xr:uid="{00000000-0005-0000-0000-0000890D0000}"/>
    <cellStyle name="Normal 541" xfId="1542" xr:uid="{00000000-0005-0000-0000-00008A0D0000}"/>
    <cellStyle name="Normal 542" xfId="1543" xr:uid="{00000000-0005-0000-0000-00008B0D0000}"/>
    <cellStyle name="Normal 543" xfId="1544" xr:uid="{00000000-0005-0000-0000-00008C0D0000}"/>
    <cellStyle name="Normal 544" xfId="1545" xr:uid="{00000000-0005-0000-0000-00008D0D0000}"/>
    <cellStyle name="Normal 545" xfId="1546" xr:uid="{00000000-0005-0000-0000-00008E0D0000}"/>
    <cellStyle name="Normal 546" xfId="1547" xr:uid="{00000000-0005-0000-0000-00008F0D0000}"/>
    <cellStyle name="Normal 547" xfId="1548" xr:uid="{00000000-0005-0000-0000-0000900D0000}"/>
    <cellStyle name="Normal 548" xfId="1549" xr:uid="{00000000-0005-0000-0000-0000910D0000}"/>
    <cellStyle name="Normal 549" xfId="1550" xr:uid="{00000000-0005-0000-0000-0000920D0000}"/>
    <cellStyle name="Normal 55" xfId="1053" xr:uid="{00000000-0005-0000-0000-0000930D0000}"/>
    <cellStyle name="Normal 550" xfId="1551" xr:uid="{00000000-0005-0000-0000-0000940D0000}"/>
    <cellStyle name="Normal 551" xfId="1552" xr:uid="{00000000-0005-0000-0000-0000950D0000}"/>
    <cellStyle name="Normal 552" xfId="1553" xr:uid="{00000000-0005-0000-0000-0000960D0000}"/>
    <cellStyle name="Normal 553" xfId="1554" xr:uid="{00000000-0005-0000-0000-0000970D0000}"/>
    <cellStyle name="Normal 554" xfId="1555" xr:uid="{00000000-0005-0000-0000-0000980D0000}"/>
    <cellStyle name="Normal 555" xfId="1556" xr:uid="{00000000-0005-0000-0000-0000990D0000}"/>
    <cellStyle name="Normal 556" xfId="1557" xr:uid="{00000000-0005-0000-0000-00009A0D0000}"/>
    <cellStyle name="Normal 557" xfId="1558" xr:uid="{00000000-0005-0000-0000-00009B0D0000}"/>
    <cellStyle name="Normal 558" xfId="1559" xr:uid="{00000000-0005-0000-0000-00009C0D0000}"/>
    <cellStyle name="Normal 559" xfId="1560" xr:uid="{00000000-0005-0000-0000-00009D0D0000}"/>
    <cellStyle name="Normal 56" xfId="1055" xr:uid="{00000000-0005-0000-0000-00009E0D0000}"/>
    <cellStyle name="Normal 560" xfId="1561" xr:uid="{00000000-0005-0000-0000-00009F0D0000}"/>
    <cellStyle name="Normal 561" xfId="1562" xr:uid="{00000000-0005-0000-0000-0000A00D0000}"/>
    <cellStyle name="Normal 562" xfId="1563" xr:uid="{00000000-0005-0000-0000-0000A10D0000}"/>
    <cellStyle name="Normal 563" xfId="1564" xr:uid="{00000000-0005-0000-0000-0000A20D0000}"/>
    <cellStyle name="Normal 564" xfId="1565" xr:uid="{00000000-0005-0000-0000-0000A30D0000}"/>
    <cellStyle name="Normal 565" xfId="1566" xr:uid="{00000000-0005-0000-0000-0000A40D0000}"/>
    <cellStyle name="Normal 566" xfId="1567" xr:uid="{00000000-0005-0000-0000-0000A50D0000}"/>
    <cellStyle name="Normal 567" xfId="1568" xr:uid="{00000000-0005-0000-0000-0000A60D0000}"/>
    <cellStyle name="Normal 568" xfId="1569" xr:uid="{00000000-0005-0000-0000-0000A70D0000}"/>
    <cellStyle name="Normal 569" xfId="1570" xr:uid="{00000000-0005-0000-0000-0000A80D0000}"/>
    <cellStyle name="Normal 57" xfId="1056" xr:uid="{00000000-0005-0000-0000-0000A90D0000}"/>
    <cellStyle name="Normal 570" xfId="1571" xr:uid="{00000000-0005-0000-0000-0000AA0D0000}"/>
    <cellStyle name="Normal 571" xfId="1572" xr:uid="{00000000-0005-0000-0000-0000AB0D0000}"/>
    <cellStyle name="Normal 572" xfId="1573" xr:uid="{00000000-0005-0000-0000-0000AC0D0000}"/>
    <cellStyle name="Normal 573" xfId="1574" xr:uid="{00000000-0005-0000-0000-0000AD0D0000}"/>
    <cellStyle name="Normal 574" xfId="1575" xr:uid="{00000000-0005-0000-0000-0000AE0D0000}"/>
    <cellStyle name="Normal 575" xfId="1576" xr:uid="{00000000-0005-0000-0000-0000AF0D0000}"/>
    <cellStyle name="Normal 576" xfId="1577" xr:uid="{00000000-0005-0000-0000-0000B00D0000}"/>
    <cellStyle name="Normal 577" xfId="1578" xr:uid="{00000000-0005-0000-0000-0000B10D0000}"/>
    <cellStyle name="Normal 578" xfId="1579" xr:uid="{00000000-0005-0000-0000-0000B20D0000}"/>
    <cellStyle name="Normal 579" xfId="1580" xr:uid="{00000000-0005-0000-0000-0000B30D0000}"/>
    <cellStyle name="Normal 58" xfId="1057" xr:uid="{00000000-0005-0000-0000-0000B40D0000}"/>
    <cellStyle name="Normal 580" xfId="1581" xr:uid="{00000000-0005-0000-0000-0000B50D0000}"/>
    <cellStyle name="Normal 581" xfId="1582" xr:uid="{00000000-0005-0000-0000-0000B60D0000}"/>
    <cellStyle name="Normal 582" xfId="1583" xr:uid="{00000000-0005-0000-0000-0000B70D0000}"/>
    <cellStyle name="Normal 583" xfId="1584" xr:uid="{00000000-0005-0000-0000-0000B80D0000}"/>
    <cellStyle name="Normal 584" xfId="1585" xr:uid="{00000000-0005-0000-0000-0000B90D0000}"/>
    <cellStyle name="Normal 585" xfId="1586" xr:uid="{00000000-0005-0000-0000-0000BA0D0000}"/>
    <cellStyle name="Normal 586" xfId="1587" xr:uid="{00000000-0005-0000-0000-0000BB0D0000}"/>
    <cellStyle name="Normal 587" xfId="1588" xr:uid="{00000000-0005-0000-0000-0000BC0D0000}"/>
    <cellStyle name="Normal 588" xfId="1589" xr:uid="{00000000-0005-0000-0000-0000BD0D0000}"/>
    <cellStyle name="Normal 589" xfId="1590" xr:uid="{00000000-0005-0000-0000-0000BE0D0000}"/>
    <cellStyle name="Normal 59" xfId="1058" xr:uid="{00000000-0005-0000-0000-0000BF0D0000}"/>
    <cellStyle name="Normal 590" xfId="1591" xr:uid="{00000000-0005-0000-0000-0000C00D0000}"/>
    <cellStyle name="Normal 591" xfId="1592" xr:uid="{00000000-0005-0000-0000-0000C10D0000}"/>
    <cellStyle name="Normal 592" xfId="1593" xr:uid="{00000000-0005-0000-0000-0000C20D0000}"/>
    <cellStyle name="Normal 593" xfId="1594" xr:uid="{00000000-0005-0000-0000-0000C30D0000}"/>
    <cellStyle name="Normal 594" xfId="1595" xr:uid="{00000000-0005-0000-0000-0000C40D0000}"/>
    <cellStyle name="Normal 595" xfId="1596" xr:uid="{00000000-0005-0000-0000-0000C50D0000}"/>
    <cellStyle name="Normal 596" xfId="1597" xr:uid="{00000000-0005-0000-0000-0000C60D0000}"/>
    <cellStyle name="Normal 597" xfId="1598" xr:uid="{00000000-0005-0000-0000-0000C70D0000}"/>
    <cellStyle name="Normal 598" xfId="1599" xr:uid="{00000000-0005-0000-0000-0000C80D0000}"/>
    <cellStyle name="Normal 599" xfId="1600" xr:uid="{00000000-0005-0000-0000-0000C90D0000}"/>
    <cellStyle name="Normal 6" xfId="19" xr:uid="{00000000-0005-0000-0000-0000CA0D0000}"/>
    <cellStyle name="Normal 6 2" xfId="29" xr:uid="{00000000-0005-0000-0000-0000CB0D0000}"/>
    <cellStyle name="Normal 6 2 2" xfId="373" xr:uid="{00000000-0005-0000-0000-0000CC0D0000}"/>
    <cellStyle name="Normal 6 2 3" xfId="601" xr:uid="{00000000-0005-0000-0000-0000CD0D0000}"/>
    <cellStyle name="Normal 6 2 3 2" xfId="3790" xr:uid="{00000000-0005-0000-0000-0000CE0D0000}"/>
    <cellStyle name="Normal 6 2 4" xfId="1002" xr:uid="{00000000-0005-0000-0000-0000CF0D0000}"/>
    <cellStyle name="Normal 6 2 5" xfId="3300" xr:uid="{00000000-0005-0000-0000-0000D00D0000}"/>
    <cellStyle name="Normal 6 2 5 2" xfId="3997" xr:uid="{00000000-0005-0000-0000-0000D10D0000}"/>
    <cellStyle name="Normal 6 2 6" xfId="3608" xr:uid="{00000000-0005-0000-0000-0000D20D0000}"/>
    <cellStyle name="Normal 6 3" xfId="374" xr:uid="{00000000-0005-0000-0000-0000D30D0000}"/>
    <cellStyle name="Normal 6 4" xfId="351" xr:uid="{00000000-0005-0000-0000-0000D40D0000}"/>
    <cellStyle name="Normal 6 5" xfId="3223" xr:uid="{00000000-0005-0000-0000-0000D50D0000}"/>
    <cellStyle name="Normal 60" xfId="1059" xr:uid="{00000000-0005-0000-0000-0000D60D0000}"/>
    <cellStyle name="Normal 600" xfId="1601" xr:uid="{00000000-0005-0000-0000-0000D70D0000}"/>
    <cellStyle name="Normal 601" xfId="1602" xr:uid="{00000000-0005-0000-0000-0000D80D0000}"/>
    <cellStyle name="Normal 602" xfId="1603" xr:uid="{00000000-0005-0000-0000-0000D90D0000}"/>
    <cellStyle name="Normal 603" xfId="1604" xr:uid="{00000000-0005-0000-0000-0000DA0D0000}"/>
    <cellStyle name="Normal 604" xfId="1605" xr:uid="{00000000-0005-0000-0000-0000DB0D0000}"/>
    <cellStyle name="Normal 605" xfId="1606" xr:uid="{00000000-0005-0000-0000-0000DC0D0000}"/>
    <cellStyle name="Normal 606" xfId="1607" xr:uid="{00000000-0005-0000-0000-0000DD0D0000}"/>
    <cellStyle name="Normal 607" xfId="1608" xr:uid="{00000000-0005-0000-0000-0000DE0D0000}"/>
    <cellStyle name="Normal 608" xfId="1609" xr:uid="{00000000-0005-0000-0000-0000DF0D0000}"/>
    <cellStyle name="Normal 609" xfId="1610" xr:uid="{00000000-0005-0000-0000-0000E00D0000}"/>
    <cellStyle name="Normal 61" xfId="1060" xr:uid="{00000000-0005-0000-0000-0000E10D0000}"/>
    <cellStyle name="Normal 610" xfId="1611" xr:uid="{00000000-0005-0000-0000-0000E20D0000}"/>
    <cellStyle name="Normal 611" xfId="1612" xr:uid="{00000000-0005-0000-0000-0000E30D0000}"/>
    <cellStyle name="Normal 612" xfId="1613" xr:uid="{00000000-0005-0000-0000-0000E40D0000}"/>
    <cellStyle name="Normal 613" xfId="1614" xr:uid="{00000000-0005-0000-0000-0000E50D0000}"/>
    <cellStyle name="Normal 614" xfId="1615" xr:uid="{00000000-0005-0000-0000-0000E60D0000}"/>
    <cellStyle name="Normal 615" xfId="1616" xr:uid="{00000000-0005-0000-0000-0000E70D0000}"/>
    <cellStyle name="Normal 616" xfId="1617" xr:uid="{00000000-0005-0000-0000-0000E80D0000}"/>
    <cellStyle name="Normal 617" xfId="1618" xr:uid="{00000000-0005-0000-0000-0000E90D0000}"/>
    <cellStyle name="Normal 618" xfId="1619" xr:uid="{00000000-0005-0000-0000-0000EA0D0000}"/>
    <cellStyle name="Normal 619" xfId="1620" xr:uid="{00000000-0005-0000-0000-0000EB0D0000}"/>
    <cellStyle name="Normal 62" xfId="1061" xr:uid="{00000000-0005-0000-0000-0000EC0D0000}"/>
    <cellStyle name="Normal 620" xfId="1621" xr:uid="{00000000-0005-0000-0000-0000ED0D0000}"/>
    <cellStyle name="Normal 621" xfId="1622" xr:uid="{00000000-0005-0000-0000-0000EE0D0000}"/>
    <cellStyle name="Normal 622" xfId="1623" xr:uid="{00000000-0005-0000-0000-0000EF0D0000}"/>
    <cellStyle name="Normal 623" xfId="1624" xr:uid="{00000000-0005-0000-0000-0000F00D0000}"/>
    <cellStyle name="Normal 624" xfId="1625" xr:uid="{00000000-0005-0000-0000-0000F10D0000}"/>
    <cellStyle name="Normal 625" xfId="1626" xr:uid="{00000000-0005-0000-0000-0000F20D0000}"/>
    <cellStyle name="Normal 626" xfId="1627" xr:uid="{00000000-0005-0000-0000-0000F30D0000}"/>
    <cellStyle name="Normal 627" xfId="1628" xr:uid="{00000000-0005-0000-0000-0000F40D0000}"/>
    <cellStyle name="Normal 628" xfId="1629" xr:uid="{00000000-0005-0000-0000-0000F50D0000}"/>
    <cellStyle name="Normal 629" xfId="1630" xr:uid="{00000000-0005-0000-0000-0000F60D0000}"/>
    <cellStyle name="Normal 63" xfId="1062" xr:uid="{00000000-0005-0000-0000-0000F70D0000}"/>
    <cellStyle name="Normal 630" xfId="1631" xr:uid="{00000000-0005-0000-0000-0000F80D0000}"/>
    <cellStyle name="Normal 631" xfId="1632" xr:uid="{00000000-0005-0000-0000-0000F90D0000}"/>
    <cellStyle name="Normal 632" xfId="1633" xr:uid="{00000000-0005-0000-0000-0000FA0D0000}"/>
    <cellStyle name="Normal 633" xfId="1634" xr:uid="{00000000-0005-0000-0000-0000FB0D0000}"/>
    <cellStyle name="Normal 634" xfId="1635" xr:uid="{00000000-0005-0000-0000-0000FC0D0000}"/>
    <cellStyle name="Normal 635" xfId="1636" xr:uid="{00000000-0005-0000-0000-0000FD0D0000}"/>
    <cellStyle name="Normal 636" xfId="1637" xr:uid="{00000000-0005-0000-0000-0000FE0D0000}"/>
    <cellStyle name="Normal 637" xfId="1638" xr:uid="{00000000-0005-0000-0000-0000FF0D0000}"/>
    <cellStyle name="Normal 638" xfId="1639" xr:uid="{00000000-0005-0000-0000-0000000E0000}"/>
    <cellStyle name="Normal 639" xfId="1640" xr:uid="{00000000-0005-0000-0000-0000010E0000}"/>
    <cellStyle name="Normal 64" xfId="1063" xr:uid="{00000000-0005-0000-0000-0000020E0000}"/>
    <cellStyle name="Normal 640" xfId="1641" xr:uid="{00000000-0005-0000-0000-0000030E0000}"/>
    <cellStyle name="Normal 641" xfId="1642" xr:uid="{00000000-0005-0000-0000-0000040E0000}"/>
    <cellStyle name="Normal 642" xfId="1643" xr:uid="{00000000-0005-0000-0000-0000050E0000}"/>
    <cellStyle name="Normal 643" xfId="1644" xr:uid="{00000000-0005-0000-0000-0000060E0000}"/>
    <cellStyle name="Normal 644" xfId="1645" xr:uid="{00000000-0005-0000-0000-0000070E0000}"/>
    <cellStyle name="Normal 645" xfId="1646" xr:uid="{00000000-0005-0000-0000-0000080E0000}"/>
    <cellStyle name="Normal 646" xfId="1647" xr:uid="{00000000-0005-0000-0000-0000090E0000}"/>
    <cellStyle name="Normal 647" xfId="1648" xr:uid="{00000000-0005-0000-0000-00000A0E0000}"/>
    <cellStyle name="Normal 648" xfId="1649" xr:uid="{00000000-0005-0000-0000-00000B0E0000}"/>
    <cellStyle name="Normal 649" xfId="1650" xr:uid="{00000000-0005-0000-0000-00000C0E0000}"/>
    <cellStyle name="Normal 65" xfId="1064" xr:uid="{00000000-0005-0000-0000-00000D0E0000}"/>
    <cellStyle name="Normal 650" xfId="1651" xr:uid="{00000000-0005-0000-0000-00000E0E0000}"/>
    <cellStyle name="Normal 651" xfId="1652" xr:uid="{00000000-0005-0000-0000-00000F0E0000}"/>
    <cellStyle name="Normal 652" xfId="1653" xr:uid="{00000000-0005-0000-0000-0000100E0000}"/>
    <cellStyle name="Normal 653" xfId="1654" xr:uid="{00000000-0005-0000-0000-0000110E0000}"/>
    <cellStyle name="Normal 654" xfId="1655" xr:uid="{00000000-0005-0000-0000-0000120E0000}"/>
    <cellStyle name="Normal 655" xfId="1656" xr:uid="{00000000-0005-0000-0000-0000130E0000}"/>
    <cellStyle name="Normal 656" xfId="1657" xr:uid="{00000000-0005-0000-0000-0000140E0000}"/>
    <cellStyle name="Normal 657" xfId="1658" xr:uid="{00000000-0005-0000-0000-0000150E0000}"/>
    <cellStyle name="Normal 658" xfId="1659" xr:uid="{00000000-0005-0000-0000-0000160E0000}"/>
    <cellStyle name="Normal 659" xfId="1660" xr:uid="{00000000-0005-0000-0000-0000170E0000}"/>
    <cellStyle name="Normal 66" xfId="1065" xr:uid="{00000000-0005-0000-0000-0000180E0000}"/>
    <cellStyle name="Normal 660" xfId="1661" xr:uid="{00000000-0005-0000-0000-0000190E0000}"/>
    <cellStyle name="Normal 661" xfId="1662" xr:uid="{00000000-0005-0000-0000-00001A0E0000}"/>
    <cellStyle name="Normal 662" xfId="1663" xr:uid="{00000000-0005-0000-0000-00001B0E0000}"/>
    <cellStyle name="Normal 663" xfId="1664" xr:uid="{00000000-0005-0000-0000-00001C0E0000}"/>
    <cellStyle name="Normal 664" xfId="1665" xr:uid="{00000000-0005-0000-0000-00001D0E0000}"/>
    <cellStyle name="Normal 665" xfId="1666" xr:uid="{00000000-0005-0000-0000-00001E0E0000}"/>
    <cellStyle name="Normal 666" xfId="1667" xr:uid="{00000000-0005-0000-0000-00001F0E0000}"/>
    <cellStyle name="Normal 667" xfId="1668" xr:uid="{00000000-0005-0000-0000-0000200E0000}"/>
    <cellStyle name="Normal 668" xfId="1669" xr:uid="{00000000-0005-0000-0000-0000210E0000}"/>
    <cellStyle name="Normal 669" xfId="1670" xr:uid="{00000000-0005-0000-0000-0000220E0000}"/>
    <cellStyle name="Normal 67" xfId="1066" xr:uid="{00000000-0005-0000-0000-0000230E0000}"/>
    <cellStyle name="Normal 670" xfId="1671" xr:uid="{00000000-0005-0000-0000-0000240E0000}"/>
    <cellStyle name="Normal 671" xfId="1672" xr:uid="{00000000-0005-0000-0000-0000250E0000}"/>
    <cellStyle name="Normal 672" xfId="1673" xr:uid="{00000000-0005-0000-0000-0000260E0000}"/>
    <cellStyle name="Normal 673" xfId="1674" xr:uid="{00000000-0005-0000-0000-0000270E0000}"/>
    <cellStyle name="Normal 674" xfId="1675" xr:uid="{00000000-0005-0000-0000-0000280E0000}"/>
    <cellStyle name="Normal 675" xfId="1676" xr:uid="{00000000-0005-0000-0000-0000290E0000}"/>
    <cellStyle name="Normal 676" xfId="1677" xr:uid="{00000000-0005-0000-0000-00002A0E0000}"/>
    <cellStyle name="Normal 677" xfId="1678" xr:uid="{00000000-0005-0000-0000-00002B0E0000}"/>
    <cellStyle name="Normal 678" xfId="1679" xr:uid="{00000000-0005-0000-0000-00002C0E0000}"/>
    <cellStyle name="Normal 679" xfId="1680" xr:uid="{00000000-0005-0000-0000-00002D0E0000}"/>
    <cellStyle name="Normal 68" xfId="1067" xr:uid="{00000000-0005-0000-0000-00002E0E0000}"/>
    <cellStyle name="Normal 680" xfId="1681" xr:uid="{00000000-0005-0000-0000-00002F0E0000}"/>
    <cellStyle name="Normal 681" xfId="1682" xr:uid="{00000000-0005-0000-0000-0000300E0000}"/>
    <cellStyle name="Normal 682" xfId="1683" xr:uid="{00000000-0005-0000-0000-0000310E0000}"/>
    <cellStyle name="Normal 683" xfId="1684" xr:uid="{00000000-0005-0000-0000-0000320E0000}"/>
    <cellStyle name="Normal 684" xfId="1685" xr:uid="{00000000-0005-0000-0000-0000330E0000}"/>
    <cellStyle name="Normal 685" xfId="1686" xr:uid="{00000000-0005-0000-0000-0000340E0000}"/>
    <cellStyle name="Normal 686" xfId="1687" xr:uid="{00000000-0005-0000-0000-0000350E0000}"/>
    <cellStyle name="Normal 687" xfId="1688" xr:uid="{00000000-0005-0000-0000-0000360E0000}"/>
    <cellStyle name="Normal 688" xfId="1689" xr:uid="{00000000-0005-0000-0000-0000370E0000}"/>
    <cellStyle name="Normal 689" xfId="1690" xr:uid="{00000000-0005-0000-0000-0000380E0000}"/>
    <cellStyle name="Normal 69" xfId="1068" xr:uid="{00000000-0005-0000-0000-0000390E0000}"/>
    <cellStyle name="Normal 690" xfId="1691" xr:uid="{00000000-0005-0000-0000-00003A0E0000}"/>
    <cellStyle name="Normal 691" xfId="1692" xr:uid="{00000000-0005-0000-0000-00003B0E0000}"/>
    <cellStyle name="Normal 692" xfId="1693" xr:uid="{00000000-0005-0000-0000-00003C0E0000}"/>
    <cellStyle name="Normal 693" xfId="1694" xr:uid="{00000000-0005-0000-0000-00003D0E0000}"/>
    <cellStyle name="Normal 694" xfId="1695" xr:uid="{00000000-0005-0000-0000-00003E0E0000}"/>
    <cellStyle name="Normal 695" xfId="1696" xr:uid="{00000000-0005-0000-0000-00003F0E0000}"/>
    <cellStyle name="Normal 696" xfId="1697" xr:uid="{00000000-0005-0000-0000-0000400E0000}"/>
    <cellStyle name="Normal 697" xfId="1698" xr:uid="{00000000-0005-0000-0000-0000410E0000}"/>
    <cellStyle name="Normal 698" xfId="1699" xr:uid="{00000000-0005-0000-0000-0000420E0000}"/>
    <cellStyle name="Normal 699" xfId="1700" xr:uid="{00000000-0005-0000-0000-0000430E0000}"/>
    <cellStyle name="Normal 7" xfId="20" xr:uid="{00000000-0005-0000-0000-0000440E0000}"/>
    <cellStyle name="Normal 7 2" xfId="376" xr:uid="{00000000-0005-0000-0000-0000450E0000}"/>
    <cellStyle name="Normal 7 2 2" xfId="1003" xr:uid="{00000000-0005-0000-0000-0000460E0000}"/>
    <cellStyle name="Normal 7 3" xfId="375" xr:uid="{00000000-0005-0000-0000-0000470E0000}"/>
    <cellStyle name="Normal 7 3 2" xfId="3578" xr:uid="{00000000-0005-0000-0000-0000480E0000}"/>
    <cellStyle name="Normal 7 3 2 2" xfId="4184" xr:uid="{00000000-0005-0000-0000-0000490E0000}"/>
    <cellStyle name="Normal 7 3 3" xfId="3566" xr:uid="{00000000-0005-0000-0000-00004A0E0000}"/>
    <cellStyle name="Normal 7 3 3 2" xfId="4175" xr:uid="{00000000-0005-0000-0000-00004B0E0000}"/>
    <cellStyle name="Normal 7 3 4" xfId="3724" xr:uid="{00000000-0005-0000-0000-00004C0E0000}"/>
    <cellStyle name="Normal 7 4" xfId="334" xr:uid="{00000000-0005-0000-0000-00004D0E0000}"/>
    <cellStyle name="Normal 7 4 2" xfId="3581" xr:uid="{00000000-0005-0000-0000-00004E0E0000}"/>
    <cellStyle name="Normal 7 4 2 2" xfId="4187" xr:uid="{00000000-0005-0000-0000-00004F0E0000}"/>
    <cellStyle name="Normal 7 4 3" xfId="3569" xr:uid="{00000000-0005-0000-0000-0000500E0000}"/>
    <cellStyle name="Normal 7 4 3 2" xfId="4178" xr:uid="{00000000-0005-0000-0000-0000510E0000}"/>
    <cellStyle name="Normal 7 5" xfId="868" xr:uid="{00000000-0005-0000-0000-0000520E0000}"/>
    <cellStyle name="Normal 7 5 2" xfId="3572" xr:uid="{00000000-0005-0000-0000-0000530E0000}"/>
    <cellStyle name="Normal 7 5 2 2" xfId="4181" xr:uid="{00000000-0005-0000-0000-0000540E0000}"/>
    <cellStyle name="Normal 7 6" xfId="3195" xr:uid="{00000000-0005-0000-0000-0000550E0000}"/>
    <cellStyle name="Normal 7 7" xfId="3561" xr:uid="{00000000-0005-0000-0000-0000560E0000}"/>
    <cellStyle name="Normal 7 7 2" xfId="4172" xr:uid="{00000000-0005-0000-0000-0000570E0000}"/>
    <cellStyle name="Normal 70" xfId="1069" xr:uid="{00000000-0005-0000-0000-0000580E0000}"/>
    <cellStyle name="Normal 700" xfId="1701" xr:uid="{00000000-0005-0000-0000-0000590E0000}"/>
    <cellStyle name="Normal 701" xfId="1702" xr:uid="{00000000-0005-0000-0000-00005A0E0000}"/>
    <cellStyle name="Normal 702" xfId="1703" xr:uid="{00000000-0005-0000-0000-00005B0E0000}"/>
    <cellStyle name="Normal 703" xfId="1704" xr:uid="{00000000-0005-0000-0000-00005C0E0000}"/>
    <cellStyle name="Normal 704" xfId="1705" xr:uid="{00000000-0005-0000-0000-00005D0E0000}"/>
    <cellStyle name="Normal 705" xfId="1706" xr:uid="{00000000-0005-0000-0000-00005E0E0000}"/>
    <cellStyle name="Normal 706" xfId="1707" xr:uid="{00000000-0005-0000-0000-00005F0E0000}"/>
    <cellStyle name="Normal 707" xfId="1708" xr:uid="{00000000-0005-0000-0000-0000600E0000}"/>
    <cellStyle name="Normal 708" xfId="1709" xr:uid="{00000000-0005-0000-0000-0000610E0000}"/>
    <cellStyle name="Normal 709" xfId="1710" xr:uid="{00000000-0005-0000-0000-0000620E0000}"/>
    <cellStyle name="Normal 71" xfId="1070" xr:uid="{00000000-0005-0000-0000-0000630E0000}"/>
    <cellStyle name="Normal 710" xfId="1711" xr:uid="{00000000-0005-0000-0000-0000640E0000}"/>
    <cellStyle name="Normal 711" xfId="1712" xr:uid="{00000000-0005-0000-0000-0000650E0000}"/>
    <cellStyle name="Normal 712" xfId="1713" xr:uid="{00000000-0005-0000-0000-0000660E0000}"/>
    <cellStyle name="Normal 713" xfId="1714" xr:uid="{00000000-0005-0000-0000-0000670E0000}"/>
    <cellStyle name="Normal 714" xfId="1715" xr:uid="{00000000-0005-0000-0000-0000680E0000}"/>
    <cellStyle name="Normal 715" xfId="1716" xr:uid="{00000000-0005-0000-0000-0000690E0000}"/>
    <cellStyle name="Normal 716" xfId="1717" xr:uid="{00000000-0005-0000-0000-00006A0E0000}"/>
    <cellStyle name="Normal 717" xfId="1718" xr:uid="{00000000-0005-0000-0000-00006B0E0000}"/>
    <cellStyle name="Normal 718" xfId="1719" xr:uid="{00000000-0005-0000-0000-00006C0E0000}"/>
    <cellStyle name="Normal 719" xfId="1720" xr:uid="{00000000-0005-0000-0000-00006D0E0000}"/>
    <cellStyle name="Normal 72" xfId="1071" xr:uid="{00000000-0005-0000-0000-00006E0E0000}"/>
    <cellStyle name="Normal 720" xfId="1721" xr:uid="{00000000-0005-0000-0000-00006F0E0000}"/>
    <cellStyle name="Normal 721" xfId="1722" xr:uid="{00000000-0005-0000-0000-0000700E0000}"/>
    <cellStyle name="Normal 722" xfId="1723" xr:uid="{00000000-0005-0000-0000-0000710E0000}"/>
    <cellStyle name="Normal 723" xfId="1724" xr:uid="{00000000-0005-0000-0000-0000720E0000}"/>
    <cellStyle name="Normal 724" xfId="1725" xr:uid="{00000000-0005-0000-0000-0000730E0000}"/>
    <cellStyle name="Normal 725" xfId="1726" xr:uid="{00000000-0005-0000-0000-0000740E0000}"/>
    <cellStyle name="Normal 726" xfId="1727" xr:uid="{00000000-0005-0000-0000-0000750E0000}"/>
    <cellStyle name="Normal 727" xfId="1728" xr:uid="{00000000-0005-0000-0000-0000760E0000}"/>
    <cellStyle name="Normal 728" xfId="1729" xr:uid="{00000000-0005-0000-0000-0000770E0000}"/>
    <cellStyle name="Normal 729" xfId="1730" xr:uid="{00000000-0005-0000-0000-0000780E0000}"/>
    <cellStyle name="Normal 73" xfId="1072" xr:uid="{00000000-0005-0000-0000-0000790E0000}"/>
    <cellStyle name="Normal 730" xfId="1731" xr:uid="{00000000-0005-0000-0000-00007A0E0000}"/>
    <cellStyle name="Normal 731" xfId="1732" xr:uid="{00000000-0005-0000-0000-00007B0E0000}"/>
    <cellStyle name="Normal 732" xfId="1733" xr:uid="{00000000-0005-0000-0000-00007C0E0000}"/>
    <cellStyle name="Normal 733" xfId="1734" xr:uid="{00000000-0005-0000-0000-00007D0E0000}"/>
    <cellStyle name="Normal 734" xfId="1735" xr:uid="{00000000-0005-0000-0000-00007E0E0000}"/>
    <cellStyle name="Normal 735" xfId="1736" xr:uid="{00000000-0005-0000-0000-00007F0E0000}"/>
    <cellStyle name="Normal 736" xfId="1737" xr:uid="{00000000-0005-0000-0000-0000800E0000}"/>
    <cellStyle name="Normal 737" xfId="1738" xr:uid="{00000000-0005-0000-0000-0000810E0000}"/>
    <cellStyle name="Normal 738" xfId="1739" xr:uid="{00000000-0005-0000-0000-0000820E0000}"/>
    <cellStyle name="Normal 739" xfId="1740" xr:uid="{00000000-0005-0000-0000-0000830E0000}"/>
    <cellStyle name="Normal 74" xfId="1073" xr:uid="{00000000-0005-0000-0000-0000840E0000}"/>
    <cellStyle name="Normal 740" xfId="1741" xr:uid="{00000000-0005-0000-0000-0000850E0000}"/>
    <cellStyle name="Normal 741" xfId="1742" xr:uid="{00000000-0005-0000-0000-0000860E0000}"/>
    <cellStyle name="Normal 742" xfId="1743" xr:uid="{00000000-0005-0000-0000-0000870E0000}"/>
    <cellStyle name="Normal 743" xfId="1744" xr:uid="{00000000-0005-0000-0000-0000880E0000}"/>
    <cellStyle name="Normal 744" xfId="1745" xr:uid="{00000000-0005-0000-0000-0000890E0000}"/>
    <cellStyle name="Normal 745" xfId="1746" xr:uid="{00000000-0005-0000-0000-00008A0E0000}"/>
    <cellStyle name="Normal 746" xfId="1747" xr:uid="{00000000-0005-0000-0000-00008B0E0000}"/>
    <cellStyle name="Normal 747" xfId="1748" xr:uid="{00000000-0005-0000-0000-00008C0E0000}"/>
    <cellStyle name="Normal 748" xfId="1749" xr:uid="{00000000-0005-0000-0000-00008D0E0000}"/>
    <cellStyle name="Normal 749" xfId="1750" xr:uid="{00000000-0005-0000-0000-00008E0E0000}"/>
    <cellStyle name="Normal 75" xfId="1074" xr:uid="{00000000-0005-0000-0000-00008F0E0000}"/>
    <cellStyle name="Normal 750" xfId="1751" xr:uid="{00000000-0005-0000-0000-0000900E0000}"/>
    <cellStyle name="Normal 751" xfId="1752" xr:uid="{00000000-0005-0000-0000-0000910E0000}"/>
    <cellStyle name="Normal 752" xfId="1753" xr:uid="{00000000-0005-0000-0000-0000920E0000}"/>
    <cellStyle name="Normal 753" xfId="1754" xr:uid="{00000000-0005-0000-0000-0000930E0000}"/>
    <cellStyle name="Normal 754" xfId="1755" xr:uid="{00000000-0005-0000-0000-0000940E0000}"/>
    <cellStyle name="Normal 755" xfId="1756" xr:uid="{00000000-0005-0000-0000-0000950E0000}"/>
    <cellStyle name="Normal 756" xfId="1757" xr:uid="{00000000-0005-0000-0000-0000960E0000}"/>
    <cellStyle name="Normal 757" xfId="1758" xr:uid="{00000000-0005-0000-0000-0000970E0000}"/>
    <cellStyle name="Normal 758" xfId="1759" xr:uid="{00000000-0005-0000-0000-0000980E0000}"/>
    <cellStyle name="Normal 759" xfId="1760" xr:uid="{00000000-0005-0000-0000-0000990E0000}"/>
    <cellStyle name="Normal 76" xfId="1075" xr:uid="{00000000-0005-0000-0000-00009A0E0000}"/>
    <cellStyle name="Normal 760" xfId="1761" xr:uid="{00000000-0005-0000-0000-00009B0E0000}"/>
    <cellStyle name="Normal 761" xfId="1762" xr:uid="{00000000-0005-0000-0000-00009C0E0000}"/>
    <cellStyle name="Normal 762" xfId="1763" xr:uid="{00000000-0005-0000-0000-00009D0E0000}"/>
    <cellStyle name="Normal 763" xfId="1764" xr:uid="{00000000-0005-0000-0000-00009E0E0000}"/>
    <cellStyle name="Normal 764" xfId="1765" xr:uid="{00000000-0005-0000-0000-00009F0E0000}"/>
    <cellStyle name="Normal 765" xfId="1766" xr:uid="{00000000-0005-0000-0000-0000A00E0000}"/>
    <cellStyle name="Normal 766" xfId="1767" xr:uid="{00000000-0005-0000-0000-0000A10E0000}"/>
    <cellStyle name="Normal 767" xfId="1768" xr:uid="{00000000-0005-0000-0000-0000A20E0000}"/>
    <cellStyle name="Normal 768" xfId="1769" xr:uid="{00000000-0005-0000-0000-0000A30E0000}"/>
    <cellStyle name="Normal 769" xfId="1770" xr:uid="{00000000-0005-0000-0000-0000A40E0000}"/>
    <cellStyle name="Normal 77" xfId="1076" xr:uid="{00000000-0005-0000-0000-0000A50E0000}"/>
    <cellStyle name="Normal 770" xfId="1771" xr:uid="{00000000-0005-0000-0000-0000A60E0000}"/>
    <cellStyle name="Normal 771" xfId="1772" xr:uid="{00000000-0005-0000-0000-0000A70E0000}"/>
    <cellStyle name="Normal 772" xfId="1773" xr:uid="{00000000-0005-0000-0000-0000A80E0000}"/>
    <cellStyle name="Normal 773" xfId="1774" xr:uid="{00000000-0005-0000-0000-0000A90E0000}"/>
    <cellStyle name="Normal 774" xfId="1775" xr:uid="{00000000-0005-0000-0000-0000AA0E0000}"/>
    <cellStyle name="Normal 775" xfId="1776" xr:uid="{00000000-0005-0000-0000-0000AB0E0000}"/>
    <cellStyle name="Normal 776" xfId="1777" xr:uid="{00000000-0005-0000-0000-0000AC0E0000}"/>
    <cellStyle name="Normal 777" xfId="1778" xr:uid="{00000000-0005-0000-0000-0000AD0E0000}"/>
    <cellStyle name="Normal 778" xfId="1779" xr:uid="{00000000-0005-0000-0000-0000AE0E0000}"/>
    <cellStyle name="Normal 779" xfId="1780" xr:uid="{00000000-0005-0000-0000-0000AF0E0000}"/>
    <cellStyle name="Normal 78" xfId="1077" xr:uid="{00000000-0005-0000-0000-0000B00E0000}"/>
    <cellStyle name="Normal 780" xfId="1781" xr:uid="{00000000-0005-0000-0000-0000B10E0000}"/>
    <cellStyle name="Normal 781" xfId="1782" xr:uid="{00000000-0005-0000-0000-0000B20E0000}"/>
    <cellStyle name="Normal 782" xfId="1783" xr:uid="{00000000-0005-0000-0000-0000B30E0000}"/>
    <cellStyle name="Normal 783" xfId="1784" xr:uid="{00000000-0005-0000-0000-0000B40E0000}"/>
    <cellStyle name="Normal 784" xfId="1785" xr:uid="{00000000-0005-0000-0000-0000B50E0000}"/>
    <cellStyle name="Normal 785" xfId="1786" xr:uid="{00000000-0005-0000-0000-0000B60E0000}"/>
    <cellStyle name="Normal 786" xfId="1787" xr:uid="{00000000-0005-0000-0000-0000B70E0000}"/>
    <cellStyle name="Normal 787" xfId="1788" xr:uid="{00000000-0005-0000-0000-0000B80E0000}"/>
    <cellStyle name="Normal 788" xfId="1789" xr:uid="{00000000-0005-0000-0000-0000B90E0000}"/>
    <cellStyle name="Normal 789" xfId="1790" xr:uid="{00000000-0005-0000-0000-0000BA0E0000}"/>
    <cellStyle name="Normal 79" xfId="1078" xr:uid="{00000000-0005-0000-0000-0000BB0E0000}"/>
    <cellStyle name="Normal 790" xfId="1791" xr:uid="{00000000-0005-0000-0000-0000BC0E0000}"/>
    <cellStyle name="Normal 791" xfId="1792" xr:uid="{00000000-0005-0000-0000-0000BD0E0000}"/>
    <cellStyle name="Normal 792" xfId="1793" xr:uid="{00000000-0005-0000-0000-0000BE0E0000}"/>
    <cellStyle name="Normal 793" xfId="1794" xr:uid="{00000000-0005-0000-0000-0000BF0E0000}"/>
    <cellStyle name="Normal 794" xfId="1795" xr:uid="{00000000-0005-0000-0000-0000C00E0000}"/>
    <cellStyle name="Normal 795" xfId="1796" xr:uid="{00000000-0005-0000-0000-0000C10E0000}"/>
    <cellStyle name="Normal 796" xfId="1797" xr:uid="{00000000-0005-0000-0000-0000C20E0000}"/>
    <cellStyle name="Normal 797" xfId="1798" xr:uid="{00000000-0005-0000-0000-0000C30E0000}"/>
    <cellStyle name="Normal 798" xfId="1799" xr:uid="{00000000-0005-0000-0000-0000C40E0000}"/>
    <cellStyle name="Normal 799" xfId="1800" xr:uid="{00000000-0005-0000-0000-0000C50E0000}"/>
    <cellStyle name="Normal 8" xfId="17" xr:uid="{00000000-0005-0000-0000-0000C60E0000}"/>
    <cellStyle name="Normal 8 2" xfId="377" xr:uid="{00000000-0005-0000-0000-0000C70E0000}"/>
    <cellStyle name="Normal 8 2 2" xfId="1004" xr:uid="{00000000-0005-0000-0000-0000C80E0000}"/>
    <cellStyle name="Normal 8 3" xfId="3157" xr:uid="{00000000-0005-0000-0000-0000C90E0000}"/>
    <cellStyle name="Normal 80" xfId="1079" xr:uid="{00000000-0005-0000-0000-0000CA0E0000}"/>
    <cellStyle name="Normal 800" xfId="1801" xr:uid="{00000000-0005-0000-0000-0000CB0E0000}"/>
    <cellStyle name="Normal 801" xfId="1802" xr:uid="{00000000-0005-0000-0000-0000CC0E0000}"/>
    <cellStyle name="Normal 802" xfId="1803" xr:uid="{00000000-0005-0000-0000-0000CD0E0000}"/>
    <cellStyle name="Normal 803" xfId="1804" xr:uid="{00000000-0005-0000-0000-0000CE0E0000}"/>
    <cellStyle name="Normal 804" xfId="1805" xr:uid="{00000000-0005-0000-0000-0000CF0E0000}"/>
    <cellStyle name="Normal 805" xfId="1806" xr:uid="{00000000-0005-0000-0000-0000D00E0000}"/>
    <cellStyle name="Normal 806" xfId="1807" xr:uid="{00000000-0005-0000-0000-0000D10E0000}"/>
    <cellStyle name="Normal 807" xfId="1808" xr:uid="{00000000-0005-0000-0000-0000D20E0000}"/>
    <cellStyle name="Normal 808" xfId="1809" xr:uid="{00000000-0005-0000-0000-0000D30E0000}"/>
    <cellStyle name="Normal 809" xfId="1810" xr:uid="{00000000-0005-0000-0000-0000D40E0000}"/>
    <cellStyle name="Normal 81" xfId="1080" xr:uid="{00000000-0005-0000-0000-0000D50E0000}"/>
    <cellStyle name="Normal 810" xfId="1811" xr:uid="{00000000-0005-0000-0000-0000D60E0000}"/>
    <cellStyle name="Normal 811" xfId="1812" xr:uid="{00000000-0005-0000-0000-0000D70E0000}"/>
    <cellStyle name="Normal 812" xfId="1813" xr:uid="{00000000-0005-0000-0000-0000D80E0000}"/>
    <cellStyle name="Normal 813" xfId="1814" xr:uid="{00000000-0005-0000-0000-0000D90E0000}"/>
    <cellStyle name="Normal 814" xfId="1815" xr:uid="{00000000-0005-0000-0000-0000DA0E0000}"/>
    <cellStyle name="Normal 815" xfId="1816" xr:uid="{00000000-0005-0000-0000-0000DB0E0000}"/>
    <cellStyle name="Normal 816" xfId="1817" xr:uid="{00000000-0005-0000-0000-0000DC0E0000}"/>
    <cellStyle name="Normal 817" xfId="1818" xr:uid="{00000000-0005-0000-0000-0000DD0E0000}"/>
    <cellStyle name="Normal 818" xfId="1819" xr:uid="{00000000-0005-0000-0000-0000DE0E0000}"/>
    <cellStyle name="Normal 819" xfId="1820" xr:uid="{00000000-0005-0000-0000-0000DF0E0000}"/>
    <cellStyle name="Normal 82" xfId="1081" xr:uid="{00000000-0005-0000-0000-0000E00E0000}"/>
    <cellStyle name="Normal 820" xfId="1821" xr:uid="{00000000-0005-0000-0000-0000E10E0000}"/>
    <cellStyle name="Normal 821" xfId="1822" xr:uid="{00000000-0005-0000-0000-0000E20E0000}"/>
    <cellStyle name="Normal 822" xfId="1823" xr:uid="{00000000-0005-0000-0000-0000E30E0000}"/>
    <cellStyle name="Normal 823" xfId="1824" xr:uid="{00000000-0005-0000-0000-0000E40E0000}"/>
    <cellStyle name="Normal 824" xfId="1825" xr:uid="{00000000-0005-0000-0000-0000E50E0000}"/>
    <cellStyle name="Normal 825" xfId="1826" xr:uid="{00000000-0005-0000-0000-0000E60E0000}"/>
    <cellStyle name="Normal 826" xfId="1827" xr:uid="{00000000-0005-0000-0000-0000E70E0000}"/>
    <cellStyle name="Normal 827" xfId="1828" xr:uid="{00000000-0005-0000-0000-0000E80E0000}"/>
    <cellStyle name="Normal 828" xfId="1829" xr:uid="{00000000-0005-0000-0000-0000E90E0000}"/>
    <cellStyle name="Normal 829" xfId="1830" xr:uid="{00000000-0005-0000-0000-0000EA0E0000}"/>
    <cellStyle name="Normal 83" xfId="1082" xr:uid="{00000000-0005-0000-0000-0000EB0E0000}"/>
    <cellStyle name="Normal 830" xfId="1831" xr:uid="{00000000-0005-0000-0000-0000EC0E0000}"/>
    <cellStyle name="Normal 831" xfId="1832" xr:uid="{00000000-0005-0000-0000-0000ED0E0000}"/>
    <cellStyle name="Normal 832" xfId="1833" xr:uid="{00000000-0005-0000-0000-0000EE0E0000}"/>
    <cellStyle name="Normal 833" xfId="1834" xr:uid="{00000000-0005-0000-0000-0000EF0E0000}"/>
    <cellStyle name="Normal 834" xfId="1835" xr:uid="{00000000-0005-0000-0000-0000F00E0000}"/>
    <cellStyle name="Normal 835" xfId="1836" xr:uid="{00000000-0005-0000-0000-0000F10E0000}"/>
    <cellStyle name="Normal 836" xfId="1837" xr:uid="{00000000-0005-0000-0000-0000F20E0000}"/>
    <cellStyle name="Normal 837" xfId="1838" xr:uid="{00000000-0005-0000-0000-0000F30E0000}"/>
    <cellStyle name="Normal 838" xfId="1839" xr:uid="{00000000-0005-0000-0000-0000F40E0000}"/>
    <cellStyle name="Normal 839" xfId="1840" xr:uid="{00000000-0005-0000-0000-0000F50E0000}"/>
    <cellStyle name="Normal 84" xfId="1083" xr:uid="{00000000-0005-0000-0000-0000F60E0000}"/>
    <cellStyle name="Normal 840" xfId="1841" xr:uid="{00000000-0005-0000-0000-0000F70E0000}"/>
    <cellStyle name="Normal 841" xfId="1842" xr:uid="{00000000-0005-0000-0000-0000F80E0000}"/>
    <cellStyle name="Normal 842" xfId="1843" xr:uid="{00000000-0005-0000-0000-0000F90E0000}"/>
    <cellStyle name="Normal 843" xfId="1844" xr:uid="{00000000-0005-0000-0000-0000FA0E0000}"/>
    <cellStyle name="Normal 844" xfId="1845" xr:uid="{00000000-0005-0000-0000-0000FB0E0000}"/>
    <cellStyle name="Normal 845" xfId="1846" xr:uid="{00000000-0005-0000-0000-0000FC0E0000}"/>
    <cellStyle name="Normal 846" xfId="1847" xr:uid="{00000000-0005-0000-0000-0000FD0E0000}"/>
    <cellStyle name="Normal 847" xfId="1848" xr:uid="{00000000-0005-0000-0000-0000FE0E0000}"/>
    <cellStyle name="Normal 848" xfId="1849" xr:uid="{00000000-0005-0000-0000-0000FF0E0000}"/>
    <cellStyle name="Normal 849" xfId="1850" xr:uid="{00000000-0005-0000-0000-0000000F0000}"/>
    <cellStyle name="Normal 85" xfId="1084" xr:uid="{00000000-0005-0000-0000-0000010F0000}"/>
    <cellStyle name="Normal 850" xfId="1851" xr:uid="{00000000-0005-0000-0000-0000020F0000}"/>
    <cellStyle name="Normal 851" xfId="1852" xr:uid="{00000000-0005-0000-0000-0000030F0000}"/>
    <cellStyle name="Normal 852" xfId="1853" xr:uid="{00000000-0005-0000-0000-0000040F0000}"/>
    <cellStyle name="Normal 853" xfId="1854" xr:uid="{00000000-0005-0000-0000-0000050F0000}"/>
    <cellStyle name="Normal 854" xfId="1855" xr:uid="{00000000-0005-0000-0000-0000060F0000}"/>
    <cellStyle name="Normal 855" xfId="1856" xr:uid="{00000000-0005-0000-0000-0000070F0000}"/>
    <cellStyle name="Normal 856" xfId="1857" xr:uid="{00000000-0005-0000-0000-0000080F0000}"/>
    <cellStyle name="Normal 857" xfId="1858" xr:uid="{00000000-0005-0000-0000-0000090F0000}"/>
    <cellStyle name="Normal 858" xfId="1859" xr:uid="{00000000-0005-0000-0000-00000A0F0000}"/>
    <cellStyle name="Normal 859" xfId="1860" xr:uid="{00000000-0005-0000-0000-00000B0F0000}"/>
    <cellStyle name="Normal 86" xfId="1085" xr:uid="{00000000-0005-0000-0000-00000C0F0000}"/>
    <cellStyle name="Normal 860" xfId="1861" xr:uid="{00000000-0005-0000-0000-00000D0F0000}"/>
    <cellStyle name="Normal 861" xfId="1862" xr:uid="{00000000-0005-0000-0000-00000E0F0000}"/>
    <cellStyle name="Normal 862" xfId="1863" xr:uid="{00000000-0005-0000-0000-00000F0F0000}"/>
    <cellStyle name="Normal 863" xfId="1864" xr:uid="{00000000-0005-0000-0000-0000100F0000}"/>
    <cellStyle name="Normal 864" xfId="1865" xr:uid="{00000000-0005-0000-0000-0000110F0000}"/>
    <cellStyle name="Normal 865" xfId="1866" xr:uid="{00000000-0005-0000-0000-0000120F0000}"/>
    <cellStyle name="Normal 866" xfId="1867" xr:uid="{00000000-0005-0000-0000-0000130F0000}"/>
    <cellStyle name="Normal 867" xfId="1868" xr:uid="{00000000-0005-0000-0000-0000140F0000}"/>
    <cellStyle name="Normal 868" xfId="1869" xr:uid="{00000000-0005-0000-0000-0000150F0000}"/>
    <cellStyle name="Normal 869" xfId="1870" xr:uid="{00000000-0005-0000-0000-0000160F0000}"/>
    <cellStyle name="Normal 87" xfId="1086" xr:uid="{00000000-0005-0000-0000-0000170F0000}"/>
    <cellStyle name="Normal 870" xfId="1871" xr:uid="{00000000-0005-0000-0000-0000180F0000}"/>
    <cellStyle name="Normal 871" xfId="1872" xr:uid="{00000000-0005-0000-0000-0000190F0000}"/>
    <cellStyle name="Normal 872" xfId="1873" xr:uid="{00000000-0005-0000-0000-00001A0F0000}"/>
    <cellStyle name="Normal 873" xfId="1874" xr:uid="{00000000-0005-0000-0000-00001B0F0000}"/>
    <cellStyle name="Normal 874" xfId="1875" xr:uid="{00000000-0005-0000-0000-00001C0F0000}"/>
    <cellStyle name="Normal 875" xfId="1876" xr:uid="{00000000-0005-0000-0000-00001D0F0000}"/>
    <cellStyle name="Normal 876" xfId="1877" xr:uid="{00000000-0005-0000-0000-00001E0F0000}"/>
    <cellStyle name="Normal 877" xfId="1878" xr:uid="{00000000-0005-0000-0000-00001F0F0000}"/>
    <cellStyle name="Normal 878" xfId="1879" xr:uid="{00000000-0005-0000-0000-0000200F0000}"/>
    <cellStyle name="Normal 879" xfId="1880" xr:uid="{00000000-0005-0000-0000-0000210F0000}"/>
    <cellStyle name="Normal 88" xfId="1087" xr:uid="{00000000-0005-0000-0000-0000220F0000}"/>
    <cellStyle name="Normal 880" xfId="1881" xr:uid="{00000000-0005-0000-0000-0000230F0000}"/>
    <cellStyle name="Normal 881" xfId="1882" xr:uid="{00000000-0005-0000-0000-0000240F0000}"/>
    <cellStyle name="Normal 882" xfId="1883" xr:uid="{00000000-0005-0000-0000-0000250F0000}"/>
    <cellStyle name="Normal 883" xfId="1884" xr:uid="{00000000-0005-0000-0000-0000260F0000}"/>
    <cellStyle name="Normal 884" xfId="1885" xr:uid="{00000000-0005-0000-0000-0000270F0000}"/>
    <cellStyle name="Normal 885" xfId="1886" xr:uid="{00000000-0005-0000-0000-0000280F0000}"/>
    <cellStyle name="Normal 886" xfId="1887" xr:uid="{00000000-0005-0000-0000-0000290F0000}"/>
    <cellStyle name="Normal 887" xfId="1888" xr:uid="{00000000-0005-0000-0000-00002A0F0000}"/>
    <cellStyle name="Normal 888" xfId="1889" xr:uid="{00000000-0005-0000-0000-00002B0F0000}"/>
    <cellStyle name="Normal 889" xfId="1890" xr:uid="{00000000-0005-0000-0000-00002C0F0000}"/>
    <cellStyle name="Normal 89" xfId="1088" xr:uid="{00000000-0005-0000-0000-00002D0F0000}"/>
    <cellStyle name="Normal 890" xfId="1891" xr:uid="{00000000-0005-0000-0000-00002E0F0000}"/>
    <cellStyle name="Normal 891" xfId="1892" xr:uid="{00000000-0005-0000-0000-00002F0F0000}"/>
    <cellStyle name="Normal 892" xfId="1893" xr:uid="{00000000-0005-0000-0000-0000300F0000}"/>
    <cellStyle name="Normal 893" xfId="1894" xr:uid="{00000000-0005-0000-0000-0000310F0000}"/>
    <cellStyle name="Normal 894" xfId="1895" xr:uid="{00000000-0005-0000-0000-0000320F0000}"/>
    <cellStyle name="Normal 895" xfId="1896" xr:uid="{00000000-0005-0000-0000-0000330F0000}"/>
    <cellStyle name="Normal 896" xfId="1897" xr:uid="{00000000-0005-0000-0000-0000340F0000}"/>
    <cellStyle name="Normal 897" xfId="1898" xr:uid="{00000000-0005-0000-0000-0000350F0000}"/>
    <cellStyle name="Normal 898" xfId="1899" xr:uid="{00000000-0005-0000-0000-0000360F0000}"/>
    <cellStyle name="Normal 899" xfId="1900" xr:uid="{00000000-0005-0000-0000-0000370F0000}"/>
    <cellStyle name="Normal 9" xfId="5" xr:uid="{00000000-0005-0000-0000-0000380F0000}"/>
    <cellStyle name="Normal 9 2" xfId="379" xr:uid="{00000000-0005-0000-0000-0000390F0000}"/>
    <cellStyle name="Normal 9 3" xfId="378" xr:uid="{00000000-0005-0000-0000-00003A0F0000}"/>
    <cellStyle name="Normal 9 4" xfId="1005" xr:uid="{00000000-0005-0000-0000-00003B0F0000}"/>
    <cellStyle name="Normal 9 5" xfId="3163" xr:uid="{00000000-0005-0000-0000-00003C0F0000}"/>
    <cellStyle name="Normal 90" xfId="1089" xr:uid="{00000000-0005-0000-0000-00003D0F0000}"/>
    <cellStyle name="Normal 900" xfId="1901" xr:uid="{00000000-0005-0000-0000-00003E0F0000}"/>
    <cellStyle name="Normal 901" xfId="1902" xr:uid="{00000000-0005-0000-0000-00003F0F0000}"/>
    <cellStyle name="Normal 902" xfId="1903" xr:uid="{00000000-0005-0000-0000-0000400F0000}"/>
    <cellStyle name="Normal 903" xfId="1904" xr:uid="{00000000-0005-0000-0000-0000410F0000}"/>
    <cellStyle name="Normal 904" xfId="1905" xr:uid="{00000000-0005-0000-0000-0000420F0000}"/>
    <cellStyle name="Normal 905" xfId="1906" xr:uid="{00000000-0005-0000-0000-0000430F0000}"/>
    <cellStyle name="Normal 906" xfId="1907" xr:uid="{00000000-0005-0000-0000-0000440F0000}"/>
    <cellStyle name="Normal 907" xfId="1908" xr:uid="{00000000-0005-0000-0000-0000450F0000}"/>
    <cellStyle name="Normal 908" xfId="1909" xr:uid="{00000000-0005-0000-0000-0000460F0000}"/>
    <cellStyle name="Normal 909" xfId="1910" xr:uid="{00000000-0005-0000-0000-0000470F0000}"/>
    <cellStyle name="Normal 91" xfId="1090" xr:uid="{00000000-0005-0000-0000-0000480F0000}"/>
    <cellStyle name="Normal 910" xfId="1911" xr:uid="{00000000-0005-0000-0000-0000490F0000}"/>
    <cellStyle name="Normal 911" xfId="1912" xr:uid="{00000000-0005-0000-0000-00004A0F0000}"/>
    <cellStyle name="Normal 912" xfId="1913" xr:uid="{00000000-0005-0000-0000-00004B0F0000}"/>
    <cellStyle name="Normal 913" xfId="1914" xr:uid="{00000000-0005-0000-0000-00004C0F0000}"/>
    <cellStyle name="Normal 914" xfId="1915" xr:uid="{00000000-0005-0000-0000-00004D0F0000}"/>
    <cellStyle name="Normal 915" xfId="1916" xr:uid="{00000000-0005-0000-0000-00004E0F0000}"/>
    <cellStyle name="Normal 916" xfId="1917" xr:uid="{00000000-0005-0000-0000-00004F0F0000}"/>
    <cellStyle name="Normal 917" xfId="1918" xr:uid="{00000000-0005-0000-0000-0000500F0000}"/>
    <cellStyle name="Normal 918" xfId="1919" xr:uid="{00000000-0005-0000-0000-0000510F0000}"/>
    <cellStyle name="Normal 919" xfId="1920" xr:uid="{00000000-0005-0000-0000-0000520F0000}"/>
    <cellStyle name="Normal 92" xfId="1091" xr:uid="{00000000-0005-0000-0000-0000530F0000}"/>
    <cellStyle name="Normal 920" xfId="1921" xr:uid="{00000000-0005-0000-0000-0000540F0000}"/>
    <cellStyle name="Normal 921" xfId="1922" xr:uid="{00000000-0005-0000-0000-0000550F0000}"/>
    <cellStyle name="Normal 922" xfId="1923" xr:uid="{00000000-0005-0000-0000-0000560F0000}"/>
    <cellStyle name="Normal 923" xfId="1924" xr:uid="{00000000-0005-0000-0000-0000570F0000}"/>
    <cellStyle name="Normal 924" xfId="1925" xr:uid="{00000000-0005-0000-0000-0000580F0000}"/>
    <cellStyle name="Normal 925" xfId="1926" xr:uid="{00000000-0005-0000-0000-0000590F0000}"/>
    <cellStyle name="Normal 926" xfId="1927" xr:uid="{00000000-0005-0000-0000-00005A0F0000}"/>
    <cellStyle name="Normal 927" xfId="1928" xr:uid="{00000000-0005-0000-0000-00005B0F0000}"/>
    <cellStyle name="Normal 928" xfId="1929" xr:uid="{00000000-0005-0000-0000-00005C0F0000}"/>
    <cellStyle name="Normal 929" xfId="1930" xr:uid="{00000000-0005-0000-0000-00005D0F0000}"/>
    <cellStyle name="Normal 93" xfId="1092" xr:uid="{00000000-0005-0000-0000-00005E0F0000}"/>
    <cellStyle name="Normal 930" xfId="1931" xr:uid="{00000000-0005-0000-0000-00005F0F0000}"/>
    <cellStyle name="Normal 931" xfId="1932" xr:uid="{00000000-0005-0000-0000-0000600F0000}"/>
    <cellStyle name="Normal 932" xfId="1933" xr:uid="{00000000-0005-0000-0000-0000610F0000}"/>
    <cellStyle name="Normal 933" xfId="1934" xr:uid="{00000000-0005-0000-0000-0000620F0000}"/>
    <cellStyle name="Normal 934" xfId="1935" xr:uid="{00000000-0005-0000-0000-0000630F0000}"/>
    <cellStyle name="Normal 935" xfId="1936" xr:uid="{00000000-0005-0000-0000-0000640F0000}"/>
    <cellStyle name="Normal 936" xfId="1937" xr:uid="{00000000-0005-0000-0000-0000650F0000}"/>
    <cellStyle name="Normal 937" xfId="1938" xr:uid="{00000000-0005-0000-0000-0000660F0000}"/>
    <cellStyle name="Normal 938" xfId="1939" xr:uid="{00000000-0005-0000-0000-0000670F0000}"/>
    <cellStyle name="Normal 939" xfId="1940" xr:uid="{00000000-0005-0000-0000-0000680F0000}"/>
    <cellStyle name="Normal 94" xfId="1093" xr:uid="{00000000-0005-0000-0000-0000690F0000}"/>
    <cellStyle name="Normal 940" xfId="1941" xr:uid="{00000000-0005-0000-0000-00006A0F0000}"/>
    <cellStyle name="Normal 941" xfId="1942" xr:uid="{00000000-0005-0000-0000-00006B0F0000}"/>
    <cellStyle name="Normal 942" xfId="1943" xr:uid="{00000000-0005-0000-0000-00006C0F0000}"/>
    <cellStyle name="Normal 943" xfId="1944" xr:uid="{00000000-0005-0000-0000-00006D0F0000}"/>
    <cellStyle name="Normal 944" xfId="1945" xr:uid="{00000000-0005-0000-0000-00006E0F0000}"/>
    <cellStyle name="Normal 945" xfId="1946" xr:uid="{00000000-0005-0000-0000-00006F0F0000}"/>
    <cellStyle name="Normal 946" xfId="1947" xr:uid="{00000000-0005-0000-0000-0000700F0000}"/>
    <cellStyle name="Normal 947" xfId="1948" xr:uid="{00000000-0005-0000-0000-0000710F0000}"/>
    <cellStyle name="Normal 948" xfId="1949" xr:uid="{00000000-0005-0000-0000-0000720F0000}"/>
    <cellStyle name="Normal 949" xfId="1950" xr:uid="{00000000-0005-0000-0000-0000730F0000}"/>
    <cellStyle name="Normal 95" xfId="1094" xr:uid="{00000000-0005-0000-0000-0000740F0000}"/>
    <cellStyle name="Normal 950" xfId="1951" xr:uid="{00000000-0005-0000-0000-0000750F0000}"/>
    <cellStyle name="Normal 951" xfId="1952" xr:uid="{00000000-0005-0000-0000-0000760F0000}"/>
    <cellStyle name="Normal 952" xfId="1953" xr:uid="{00000000-0005-0000-0000-0000770F0000}"/>
    <cellStyle name="Normal 953" xfId="1954" xr:uid="{00000000-0005-0000-0000-0000780F0000}"/>
    <cellStyle name="Normal 954" xfId="1955" xr:uid="{00000000-0005-0000-0000-0000790F0000}"/>
    <cellStyle name="Normal 955" xfId="1956" xr:uid="{00000000-0005-0000-0000-00007A0F0000}"/>
    <cellStyle name="Normal 956" xfId="1957" xr:uid="{00000000-0005-0000-0000-00007B0F0000}"/>
    <cellStyle name="Normal 957" xfId="1958" xr:uid="{00000000-0005-0000-0000-00007C0F0000}"/>
    <cellStyle name="Normal 958" xfId="1959" xr:uid="{00000000-0005-0000-0000-00007D0F0000}"/>
    <cellStyle name="Normal 959" xfId="1960" xr:uid="{00000000-0005-0000-0000-00007E0F0000}"/>
    <cellStyle name="Normal 96" xfId="1095" xr:uid="{00000000-0005-0000-0000-00007F0F0000}"/>
    <cellStyle name="Normal 960" xfId="1961" xr:uid="{00000000-0005-0000-0000-0000800F0000}"/>
    <cellStyle name="Normal 961" xfId="1962" xr:uid="{00000000-0005-0000-0000-0000810F0000}"/>
    <cellStyle name="Normal 962" xfId="1963" xr:uid="{00000000-0005-0000-0000-0000820F0000}"/>
    <cellStyle name="Normal 963" xfId="1964" xr:uid="{00000000-0005-0000-0000-0000830F0000}"/>
    <cellStyle name="Normal 964" xfId="1965" xr:uid="{00000000-0005-0000-0000-0000840F0000}"/>
    <cellStyle name="Normal 965" xfId="1966" xr:uid="{00000000-0005-0000-0000-0000850F0000}"/>
    <cellStyle name="Normal 966" xfId="1967" xr:uid="{00000000-0005-0000-0000-0000860F0000}"/>
    <cellStyle name="Normal 967" xfId="1968" xr:uid="{00000000-0005-0000-0000-0000870F0000}"/>
    <cellStyle name="Normal 968" xfId="1969" xr:uid="{00000000-0005-0000-0000-0000880F0000}"/>
    <cellStyle name="Normal 969" xfId="1970" xr:uid="{00000000-0005-0000-0000-0000890F0000}"/>
    <cellStyle name="Normal 97" xfId="1096" xr:uid="{00000000-0005-0000-0000-00008A0F0000}"/>
    <cellStyle name="Normal 970" xfId="1971" xr:uid="{00000000-0005-0000-0000-00008B0F0000}"/>
    <cellStyle name="Normal 971" xfId="1972" xr:uid="{00000000-0005-0000-0000-00008C0F0000}"/>
    <cellStyle name="Normal 972" xfId="1973" xr:uid="{00000000-0005-0000-0000-00008D0F0000}"/>
    <cellStyle name="Normal 973" xfId="1974" xr:uid="{00000000-0005-0000-0000-00008E0F0000}"/>
    <cellStyle name="Normal 974" xfId="1975" xr:uid="{00000000-0005-0000-0000-00008F0F0000}"/>
    <cellStyle name="Normal 975" xfId="1976" xr:uid="{00000000-0005-0000-0000-0000900F0000}"/>
    <cellStyle name="Normal 976" xfId="1977" xr:uid="{00000000-0005-0000-0000-0000910F0000}"/>
    <cellStyle name="Normal 977" xfId="1978" xr:uid="{00000000-0005-0000-0000-0000920F0000}"/>
    <cellStyle name="Normal 978" xfId="1979" xr:uid="{00000000-0005-0000-0000-0000930F0000}"/>
    <cellStyle name="Normal 979" xfId="1980" xr:uid="{00000000-0005-0000-0000-0000940F0000}"/>
    <cellStyle name="Normal 98" xfId="1097" xr:uid="{00000000-0005-0000-0000-0000950F0000}"/>
    <cellStyle name="Normal 980" xfId="1981" xr:uid="{00000000-0005-0000-0000-0000960F0000}"/>
    <cellStyle name="Normal 981" xfId="1982" xr:uid="{00000000-0005-0000-0000-0000970F0000}"/>
    <cellStyle name="Normal 982" xfId="1983" xr:uid="{00000000-0005-0000-0000-0000980F0000}"/>
    <cellStyle name="Normal 983" xfId="1984" xr:uid="{00000000-0005-0000-0000-0000990F0000}"/>
    <cellStyle name="Normal 984" xfId="1985" xr:uid="{00000000-0005-0000-0000-00009A0F0000}"/>
    <cellStyle name="Normal 985" xfId="1986" xr:uid="{00000000-0005-0000-0000-00009B0F0000}"/>
    <cellStyle name="Normal 986" xfId="1987" xr:uid="{00000000-0005-0000-0000-00009C0F0000}"/>
    <cellStyle name="Normal 987" xfId="1988" xr:uid="{00000000-0005-0000-0000-00009D0F0000}"/>
    <cellStyle name="Normal 988" xfId="1989" xr:uid="{00000000-0005-0000-0000-00009E0F0000}"/>
    <cellStyle name="Normal 989" xfId="1990" xr:uid="{00000000-0005-0000-0000-00009F0F0000}"/>
    <cellStyle name="Normal 99" xfId="1098" xr:uid="{00000000-0005-0000-0000-0000A00F0000}"/>
    <cellStyle name="Normal 990" xfId="1991" xr:uid="{00000000-0005-0000-0000-0000A10F0000}"/>
    <cellStyle name="Normal 991" xfId="1992" xr:uid="{00000000-0005-0000-0000-0000A20F0000}"/>
    <cellStyle name="Normal 992" xfId="1993" xr:uid="{00000000-0005-0000-0000-0000A30F0000}"/>
    <cellStyle name="Normal 993" xfId="1994" xr:uid="{00000000-0005-0000-0000-0000A40F0000}"/>
    <cellStyle name="Normal 994" xfId="1995" xr:uid="{00000000-0005-0000-0000-0000A50F0000}"/>
    <cellStyle name="Normal 995" xfId="1996" xr:uid="{00000000-0005-0000-0000-0000A60F0000}"/>
    <cellStyle name="Normal 996" xfId="1997" xr:uid="{00000000-0005-0000-0000-0000A70F0000}"/>
    <cellStyle name="Normal 997" xfId="1998" xr:uid="{00000000-0005-0000-0000-0000A80F0000}"/>
    <cellStyle name="Normal 998" xfId="1999" xr:uid="{00000000-0005-0000-0000-0000A90F0000}"/>
    <cellStyle name="Normal 999" xfId="2000" xr:uid="{00000000-0005-0000-0000-0000AA0F0000}"/>
    <cellStyle name="normální_Graf III.5_ZOI_IV_2008_III_2_novy" xfId="2" xr:uid="{00000000-0005-0000-0000-0000AB0F0000}"/>
    <cellStyle name="normální_III.2 Prognóza" xfId="3" xr:uid="{00000000-0005-0000-0000-0000AC0F0000}"/>
    <cellStyle name="Note" xfId="54" builtinId="10" customBuiltin="1"/>
    <cellStyle name="Note 2" xfId="183" xr:uid="{00000000-0005-0000-0000-0000AE0F0000}"/>
    <cellStyle name="Note 2 2" xfId="304" xr:uid="{00000000-0005-0000-0000-0000AF0F0000}"/>
    <cellStyle name="Note 2 2 2" xfId="3693" xr:uid="{00000000-0005-0000-0000-0000B00F0000}"/>
    <cellStyle name="Note 2 3" xfId="606" xr:uid="{00000000-0005-0000-0000-0000B10F0000}"/>
    <cellStyle name="Note 2 4" xfId="869" xr:uid="{00000000-0005-0000-0000-0000B20F0000}"/>
    <cellStyle name="Note 2 5" xfId="3521" xr:uid="{00000000-0005-0000-0000-0000B30F0000}"/>
    <cellStyle name="Note 2 5 2" xfId="4146" xr:uid="{00000000-0005-0000-0000-0000B40F0000}"/>
    <cellStyle name="Note 2 6" xfId="3626" xr:uid="{00000000-0005-0000-0000-0000B50F0000}"/>
    <cellStyle name="Note 3" xfId="185" xr:uid="{00000000-0005-0000-0000-0000B60F0000}"/>
    <cellStyle name="Note 3 2" xfId="306" xr:uid="{00000000-0005-0000-0000-0000B70F0000}"/>
    <cellStyle name="Note 3 2 2" xfId="3695" xr:uid="{00000000-0005-0000-0000-0000B80F0000}"/>
    <cellStyle name="Note 3 3" xfId="870" xr:uid="{00000000-0005-0000-0000-0000B90F0000}"/>
    <cellStyle name="Note 3 4" xfId="3628" xr:uid="{00000000-0005-0000-0000-0000BA0F0000}"/>
    <cellStyle name="Note 4" xfId="199" xr:uid="{00000000-0005-0000-0000-0000BB0F0000}"/>
    <cellStyle name="Note 4 2" xfId="320" xr:uid="{00000000-0005-0000-0000-0000BC0F0000}"/>
    <cellStyle name="Note 4 2 2" xfId="3709" xr:uid="{00000000-0005-0000-0000-0000BD0F0000}"/>
    <cellStyle name="Note 4 3" xfId="871" xr:uid="{00000000-0005-0000-0000-0000BE0F0000}"/>
    <cellStyle name="Note 4 4" xfId="3642" xr:uid="{00000000-0005-0000-0000-0000BF0F0000}"/>
    <cellStyle name="Note 5" xfId="213" xr:uid="{00000000-0005-0000-0000-0000C00F0000}"/>
    <cellStyle name="Note 5 2" xfId="872" xr:uid="{00000000-0005-0000-0000-0000C10F0000}"/>
    <cellStyle name="Note 5 3" xfId="3656" xr:uid="{00000000-0005-0000-0000-0000C20F0000}"/>
    <cellStyle name="Note 6" xfId="143" xr:uid="{00000000-0005-0000-0000-0000C30F0000}"/>
    <cellStyle name="Note 6 2" xfId="873" xr:uid="{00000000-0005-0000-0000-0000C40F0000}"/>
    <cellStyle name="Note 6 3" xfId="3613" xr:uid="{00000000-0005-0000-0000-0000C50F0000}"/>
    <cellStyle name="Note 7" xfId="469" xr:uid="{00000000-0005-0000-0000-0000C60F0000}"/>
    <cellStyle name="Note 7 2" xfId="874" xr:uid="{00000000-0005-0000-0000-0000C70F0000}"/>
    <cellStyle name="Note 7 3" xfId="3740" xr:uid="{00000000-0005-0000-0000-0000C80F0000}"/>
    <cellStyle name="Note 8" xfId="632" xr:uid="{00000000-0005-0000-0000-0000C90F0000}"/>
    <cellStyle name="Note 8 2" xfId="3804" xr:uid="{00000000-0005-0000-0000-0000CA0F0000}"/>
    <cellStyle name="Note 9" xfId="3238" xr:uid="{00000000-0005-0000-0000-0000CB0F0000}"/>
    <cellStyle name="Note 9 2" xfId="3948" xr:uid="{00000000-0005-0000-0000-0000CC0F0000}"/>
    <cellStyle name="Output" xfId="49" builtinId="21" customBuiltin="1"/>
    <cellStyle name="Output 2" xfId="95" xr:uid="{00000000-0005-0000-0000-0000CE0F0000}"/>
    <cellStyle name="Output 2 2" xfId="273" xr:uid="{00000000-0005-0000-0000-0000CF0F0000}"/>
    <cellStyle name="Output 2 3" xfId="875" xr:uid="{00000000-0005-0000-0000-0000D00F0000}"/>
    <cellStyle name="Output 3" xfId="234" xr:uid="{00000000-0005-0000-0000-0000D10F0000}"/>
    <cellStyle name="Output 3 2" xfId="607" xr:uid="{00000000-0005-0000-0000-0000D20F0000}"/>
    <cellStyle name="Output 3 3" xfId="876" xr:uid="{00000000-0005-0000-0000-0000D30F0000}"/>
    <cellStyle name="Output 4" xfId="152" xr:uid="{00000000-0005-0000-0000-0000D40F0000}"/>
    <cellStyle name="Output 4 2" xfId="877" xr:uid="{00000000-0005-0000-0000-0000D50F0000}"/>
    <cellStyle name="Output 5" xfId="878" xr:uid="{00000000-0005-0000-0000-0000D60F0000}"/>
    <cellStyle name="Output 6" xfId="879" xr:uid="{00000000-0005-0000-0000-0000D70F0000}"/>
    <cellStyle name="Output 7" xfId="880" xr:uid="{00000000-0005-0000-0000-0000D80F0000}"/>
    <cellStyle name="Percent" xfId="82" builtinId="5"/>
    <cellStyle name="Percent 2" xfId="26" xr:uid="{00000000-0005-0000-0000-0000DA0F0000}"/>
    <cellStyle name="Percent 2 2" xfId="140" xr:uid="{00000000-0005-0000-0000-0000DB0F0000}"/>
    <cellStyle name="Percent 2 3" xfId="437" xr:uid="{00000000-0005-0000-0000-0000DC0F0000}"/>
    <cellStyle name="Percent 2 4" xfId="3529" xr:uid="{00000000-0005-0000-0000-0000DD0F0000}"/>
    <cellStyle name="Percent 2 4 2" xfId="4148" xr:uid="{00000000-0005-0000-0000-0000DE0F0000}"/>
    <cellStyle name="Percent 2 5" xfId="4197" xr:uid="{00000000-0005-0000-0000-0000DF0F0000}"/>
    <cellStyle name="Percent 3" xfId="458" xr:uid="{00000000-0005-0000-0000-0000E00F0000}"/>
    <cellStyle name="Percent 3 2" xfId="609" xr:uid="{00000000-0005-0000-0000-0000E10F0000}"/>
    <cellStyle name="Percent 3 3" xfId="530" xr:uid="{00000000-0005-0000-0000-0000E20F0000}"/>
    <cellStyle name="Percent 3 4" xfId="3731" xr:uid="{00000000-0005-0000-0000-0000E30F0000}"/>
    <cellStyle name="Percent 4" xfId="136" xr:uid="{00000000-0005-0000-0000-0000E40F0000}"/>
    <cellStyle name="Percent 5" xfId="3150" xr:uid="{00000000-0005-0000-0000-0000E50F0000}"/>
    <cellStyle name="Percent 5 2" xfId="3597" xr:uid="{00000000-0005-0000-0000-0000E60F0000}"/>
    <cellStyle name="Percent 5 2 2" xfId="4188" xr:uid="{00000000-0005-0000-0000-0000E70F0000}"/>
    <cellStyle name="Percent 5 3" xfId="3919" xr:uid="{00000000-0005-0000-0000-0000E80F0000}"/>
    <cellStyle name="Percent 6" xfId="3491" xr:uid="{00000000-0005-0000-0000-0000E90F0000}"/>
    <cellStyle name="Percent 6 2" xfId="3598" xr:uid="{00000000-0005-0000-0000-0000EA0F0000}"/>
    <cellStyle name="Percent 6 2 2" xfId="4189" xr:uid="{00000000-0005-0000-0000-0000EB0F0000}"/>
    <cellStyle name="Percent 6 3" xfId="4123" xr:uid="{00000000-0005-0000-0000-0000EC0F0000}"/>
    <cellStyle name="percentage difference" xfId="1006" xr:uid="{00000000-0005-0000-0000-0000ED0F0000}"/>
    <cellStyle name="Poznámka" xfId="438" xr:uid="{00000000-0005-0000-0000-0000EE0F0000}"/>
    <cellStyle name="Propojená buňka" xfId="439" xr:uid="{00000000-0005-0000-0000-0000EF0F0000}"/>
    <cellStyle name="Publication" xfId="141" xr:uid="{00000000-0005-0000-0000-0000F00F0000}"/>
    <cellStyle name="Sheet Title" xfId="1007" xr:uid="{00000000-0005-0000-0000-0000F10F0000}"/>
    <cellStyle name="Správně" xfId="440" xr:uid="{00000000-0005-0000-0000-0000F20F0000}"/>
    <cellStyle name="Standard_laroux" xfId="1008" xr:uid="{00000000-0005-0000-0000-0000F30F0000}"/>
    <cellStyle name="Style 1" xfId="1009" xr:uid="{00000000-0005-0000-0000-0000F40F0000}"/>
    <cellStyle name="Style 1 2" xfId="1010" xr:uid="{00000000-0005-0000-0000-0000F50F0000}"/>
    <cellStyle name="Style 2" xfId="1011" xr:uid="{00000000-0005-0000-0000-0000F60F0000}"/>
    <cellStyle name="style1643197893806" xfId="3531" xr:uid="{00000000-0005-0000-0000-0000F70F0000}"/>
    <cellStyle name="style1643197893806 2" xfId="4150" xr:uid="{00000000-0005-0000-0000-0000F80F0000}"/>
    <cellStyle name="style1643197893963" xfId="3530" xr:uid="{00000000-0005-0000-0000-0000F90F0000}"/>
    <cellStyle name="style1643197893963 2" xfId="4149" xr:uid="{00000000-0005-0000-0000-0000FA0F0000}"/>
    <cellStyle name="style1643197894213" xfId="3538" xr:uid="{00000000-0005-0000-0000-0000FB0F0000}"/>
    <cellStyle name="style1643197894213 2" xfId="4157" xr:uid="{00000000-0005-0000-0000-0000FC0F0000}"/>
    <cellStyle name="style1643197894291" xfId="3539" xr:uid="{00000000-0005-0000-0000-0000FD0F0000}"/>
    <cellStyle name="style1643197894291 2" xfId="4158" xr:uid="{00000000-0005-0000-0000-0000FE0F0000}"/>
    <cellStyle name="style1643197894369" xfId="3542" xr:uid="{00000000-0005-0000-0000-0000FF0F0000}"/>
    <cellStyle name="style1643197894369 2" xfId="4161" xr:uid="{00000000-0005-0000-0000-000000100000}"/>
    <cellStyle name="style1643197894431" xfId="3543" xr:uid="{00000000-0005-0000-0000-000001100000}"/>
    <cellStyle name="style1643197894431 2" xfId="4162" xr:uid="{00000000-0005-0000-0000-000002100000}"/>
    <cellStyle name="style1643197894853" xfId="3532" xr:uid="{00000000-0005-0000-0000-000003100000}"/>
    <cellStyle name="style1643197894853 2" xfId="4151" xr:uid="{00000000-0005-0000-0000-000004100000}"/>
    <cellStyle name="style1643197894931" xfId="3533" xr:uid="{00000000-0005-0000-0000-000005100000}"/>
    <cellStyle name="style1643197894931 2" xfId="4152" xr:uid="{00000000-0005-0000-0000-000006100000}"/>
    <cellStyle name="style1643197895103" xfId="3534" xr:uid="{00000000-0005-0000-0000-000007100000}"/>
    <cellStyle name="style1643197895103 2" xfId="4153" xr:uid="{00000000-0005-0000-0000-000008100000}"/>
    <cellStyle name="style1643197895181" xfId="3535" xr:uid="{00000000-0005-0000-0000-000009100000}"/>
    <cellStyle name="style1643197895181 2" xfId="4154" xr:uid="{00000000-0005-0000-0000-00000A100000}"/>
    <cellStyle name="style1643197895259" xfId="3536" xr:uid="{00000000-0005-0000-0000-00000B100000}"/>
    <cellStyle name="style1643197895259 2" xfId="4155" xr:uid="{00000000-0005-0000-0000-00000C100000}"/>
    <cellStyle name="style1643197895494" xfId="3544" xr:uid="{00000000-0005-0000-0000-00000D100000}"/>
    <cellStyle name="style1643197895494 2" xfId="4163" xr:uid="{00000000-0005-0000-0000-00000E100000}"/>
    <cellStyle name="style1643197895744" xfId="3537" xr:uid="{00000000-0005-0000-0000-00000F100000}"/>
    <cellStyle name="style1643197895744 2" xfId="4156" xr:uid="{00000000-0005-0000-0000-000010100000}"/>
    <cellStyle name="style1643197895869" xfId="3540" xr:uid="{00000000-0005-0000-0000-000011100000}"/>
    <cellStyle name="style1643197895869 2" xfId="4159" xr:uid="{00000000-0005-0000-0000-000012100000}"/>
    <cellStyle name="style1643197895947" xfId="3541" xr:uid="{00000000-0005-0000-0000-000013100000}"/>
    <cellStyle name="style1643197895947 2" xfId="4160" xr:uid="{00000000-0005-0000-0000-000014100000}"/>
    <cellStyle name="style1643197896103" xfId="3545" xr:uid="{00000000-0005-0000-0000-000015100000}"/>
    <cellStyle name="style1643197896103 2" xfId="4164" xr:uid="{00000000-0005-0000-0000-000016100000}"/>
    <cellStyle name="style1643197896228" xfId="3546" xr:uid="{00000000-0005-0000-0000-000017100000}"/>
    <cellStyle name="style1643197896228 2" xfId="4165" xr:uid="{00000000-0005-0000-0000-000018100000}"/>
    <cellStyle name="style1643197896291" xfId="3547" xr:uid="{00000000-0005-0000-0000-000019100000}"/>
    <cellStyle name="style1643197896291 2" xfId="4166" xr:uid="{00000000-0005-0000-0000-00001A100000}"/>
    <cellStyle name="Text" xfId="1012" xr:uid="{00000000-0005-0000-0000-00001B100000}"/>
    <cellStyle name="Text upozornění" xfId="441" xr:uid="{00000000-0005-0000-0000-00001C100000}"/>
    <cellStyle name="Title" xfId="40" builtinId="15" customBuiltin="1"/>
    <cellStyle name="Title 2" xfId="881" xr:uid="{00000000-0005-0000-0000-00001E100000}"/>
    <cellStyle name="Title 3" xfId="882" xr:uid="{00000000-0005-0000-0000-00001F100000}"/>
    <cellStyle name="Title 4" xfId="883" xr:uid="{00000000-0005-0000-0000-000020100000}"/>
    <cellStyle name="Title 5" xfId="884" xr:uid="{00000000-0005-0000-0000-000021100000}"/>
    <cellStyle name="Title 6" xfId="885" xr:uid="{00000000-0005-0000-0000-000022100000}"/>
    <cellStyle name="Title 7" xfId="886" xr:uid="{00000000-0005-0000-0000-000023100000}"/>
    <cellStyle name="Total" xfId="56" builtinId="25" customBuiltin="1"/>
    <cellStyle name="Total 2" xfId="101" xr:uid="{00000000-0005-0000-0000-000025100000}"/>
    <cellStyle name="Total 2 2" xfId="279" xr:uid="{00000000-0005-0000-0000-000026100000}"/>
    <cellStyle name="Total 2 3" xfId="887" xr:uid="{00000000-0005-0000-0000-000027100000}"/>
    <cellStyle name="Total 3" xfId="240" xr:uid="{00000000-0005-0000-0000-000028100000}"/>
    <cellStyle name="Total 3 2" xfId="611" xr:uid="{00000000-0005-0000-0000-000029100000}"/>
    <cellStyle name="Total 3 3" xfId="888" xr:uid="{00000000-0005-0000-0000-00002A100000}"/>
    <cellStyle name="Total 4" xfId="158" xr:uid="{00000000-0005-0000-0000-00002B100000}"/>
    <cellStyle name="Total 4 2" xfId="889" xr:uid="{00000000-0005-0000-0000-00002C100000}"/>
    <cellStyle name="Total 5" xfId="890" xr:uid="{00000000-0005-0000-0000-00002D100000}"/>
    <cellStyle name="Total 6" xfId="891" xr:uid="{00000000-0005-0000-0000-00002E100000}"/>
    <cellStyle name="Total 7" xfId="892" xr:uid="{00000000-0005-0000-0000-00002F100000}"/>
    <cellStyle name="ux" xfId="1013" xr:uid="{00000000-0005-0000-0000-000030100000}"/>
    <cellStyle name="Vstup" xfId="442" xr:uid="{00000000-0005-0000-0000-000031100000}"/>
    <cellStyle name="Výpočet" xfId="443" xr:uid="{00000000-0005-0000-0000-000032100000}"/>
    <cellStyle name="Výstup" xfId="444" xr:uid="{00000000-0005-0000-0000-000033100000}"/>
    <cellStyle name="Vysvětlující text" xfId="445" xr:uid="{00000000-0005-0000-0000-000034100000}"/>
    <cellStyle name="Währung [0]_laroux" xfId="1014" xr:uid="{00000000-0005-0000-0000-000035100000}"/>
    <cellStyle name="Währung_laroux" xfId="1015" xr:uid="{00000000-0005-0000-0000-000036100000}"/>
    <cellStyle name="Warning Text" xfId="53" builtinId="11" customBuiltin="1"/>
    <cellStyle name="Warning Text 2" xfId="99" xr:uid="{00000000-0005-0000-0000-000038100000}"/>
    <cellStyle name="Warning Text 2 2" xfId="277" xr:uid="{00000000-0005-0000-0000-000039100000}"/>
    <cellStyle name="Warning Text 2 3" xfId="893" xr:uid="{00000000-0005-0000-0000-00003A100000}"/>
    <cellStyle name="Warning Text 3" xfId="238" xr:uid="{00000000-0005-0000-0000-00003B100000}"/>
    <cellStyle name="Warning Text 3 2" xfId="612" xr:uid="{00000000-0005-0000-0000-00003C100000}"/>
    <cellStyle name="Warning Text 3 3" xfId="894" xr:uid="{00000000-0005-0000-0000-00003D100000}"/>
    <cellStyle name="Warning Text 4" xfId="156" xr:uid="{00000000-0005-0000-0000-00003E100000}"/>
    <cellStyle name="Warning Text 4 2" xfId="895" xr:uid="{00000000-0005-0000-0000-00003F100000}"/>
    <cellStyle name="Warning Text 5" xfId="896" xr:uid="{00000000-0005-0000-0000-000040100000}"/>
    <cellStyle name="Warning Text 6" xfId="897" xr:uid="{00000000-0005-0000-0000-000041100000}"/>
    <cellStyle name="Warning Text 7" xfId="898" xr:uid="{00000000-0005-0000-0000-000042100000}"/>
    <cellStyle name="Zvýraznění 1" xfId="446" xr:uid="{00000000-0005-0000-0000-000043100000}"/>
    <cellStyle name="Zvýraznění 2" xfId="447" xr:uid="{00000000-0005-0000-0000-000044100000}"/>
    <cellStyle name="Zvýraznění 3" xfId="448" xr:uid="{00000000-0005-0000-0000-000045100000}"/>
    <cellStyle name="Zvýraznění 4" xfId="449" xr:uid="{00000000-0005-0000-0000-000046100000}"/>
    <cellStyle name="Zvýraznění 5" xfId="450" xr:uid="{00000000-0005-0000-0000-000047100000}"/>
    <cellStyle name="Zvýraznění 6" xfId="451" xr:uid="{00000000-0005-0000-0000-000048100000}"/>
    <cellStyle name="ДАТА" xfId="1016" xr:uid="{00000000-0005-0000-0000-000049100000}"/>
    <cellStyle name="ЗАГОЛОВОК1" xfId="1017" xr:uid="{00000000-0005-0000-0000-00004A100000}"/>
    <cellStyle name="ЗАГОЛОВОК2" xfId="1018" xr:uid="{00000000-0005-0000-0000-00004B100000}"/>
    <cellStyle name="ИТОГОВЫЙ" xfId="1019" xr:uid="{00000000-0005-0000-0000-00004C100000}"/>
    <cellStyle name="Обычный 2" xfId="340" xr:uid="{00000000-0005-0000-0000-00004D100000}"/>
    <cellStyle name="Обычный 2 2" xfId="380" xr:uid="{00000000-0005-0000-0000-00004E100000}"/>
    <cellStyle name="Обычный 2 2 2" xfId="381" xr:uid="{00000000-0005-0000-0000-00004F100000}"/>
    <cellStyle name="Обычный 2 3" xfId="382" xr:uid="{00000000-0005-0000-0000-000050100000}"/>
    <cellStyle name="Обычный 2 4" xfId="383" xr:uid="{00000000-0005-0000-0000-000051100000}"/>
    <cellStyle name="Обычный 3" xfId="36" xr:uid="{00000000-0005-0000-0000-000052100000}"/>
    <cellStyle name="Обычный 3 2" xfId="384" xr:uid="{00000000-0005-0000-0000-000053100000}"/>
    <cellStyle name="Обычный 3 2 2" xfId="385" xr:uid="{00000000-0005-0000-0000-000054100000}"/>
    <cellStyle name="Обычный 3 3" xfId="386" xr:uid="{00000000-0005-0000-0000-000055100000}"/>
    <cellStyle name="Обычный 3 4" xfId="387" xr:uid="{00000000-0005-0000-0000-000056100000}"/>
    <cellStyle name="Обычный 3 5" xfId="388" xr:uid="{00000000-0005-0000-0000-000057100000}"/>
    <cellStyle name="Обычный 3 6" xfId="389" xr:uid="{00000000-0005-0000-0000-000058100000}"/>
    <cellStyle name="Обычный 3 7" xfId="341" xr:uid="{00000000-0005-0000-0000-000059100000}"/>
    <cellStyle name="Обычный 4" xfId="342" xr:uid="{00000000-0005-0000-0000-00005A100000}"/>
    <cellStyle name="Обычный 4 2" xfId="390" xr:uid="{00000000-0005-0000-0000-00005B100000}"/>
    <cellStyle name="Обычный 4 3" xfId="391" xr:uid="{00000000-0005-0000-0000-00005C100000}"/>
    <cellStyle name="Обычный 4 4" xfId="392" xr:uid="{00000000-0005-0000-0000-00005D100000}"/>
    <cellStyle name="Обычный 5" xfId="393" xr:uid="{00000000-0005-0000-0000-00005E100000}"/>
    <cellStyle name="Обычный 5 2" xfId="394" xr:uid="{00000000-0005-0000-0000-00005F100000}"/>
    <cellStyle name="Обычный 6" xfId="38" xr:uid="{00000000-0005-0000-0000-000060100000}"/>
    <cellStyle name="Обычный 6 2" xfId="396" xr:uid="{00000000-0005-0000-0000-000061100000}"/>
    <cellStyle name="Обычный 6 3" xfId="397" xr:uid="{00000000-0005-0000-0000-000062100000}"/>
    <cellStyle name="Обычный 6 4" xfId="395" xr:uid="{00000000-0005-0000-0000-000063100000}"/>
    <cellStyle name="ТЕКСТ" xfId="1020" xr:uid="{00000000-0005-0000-0000-000064100000}"/>
    <cellStyle name="ФИКСИРОВАННЫЙ" xfId="1021" xr:uid="{00000000-0005-0000-0000-000065100000}"/>
  </cellStyles>
  <dxfs count="108">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1" formatCode="dd/mm/yyyy"/>
    </dxf>
    <dxf>
      <font>
        <b/>
        <i val="0"/>
        <strike val="0"/>
        <condense val="0"/>
        <extend val="0"/>
        <outline val="0"/>
        <shadow val="0"/>
        <u val="none"/>
        <vertAlign val="baseline"/>
        <sz val="10"/>
        <color theme="1"/>
        <name val="GHEA Grapalat"/>
        <scheme val="none"/>
      </font>
      <numFmt numFmtId="191"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right style="thin">
          <color rgb="FF000000"/>
        </right>
        <top/>
        <bottom style="thin">
          <color rgb="FF000000"/>
        </bottom>
      </border>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family val="2"/>
        <scheme val="none"/>
      </font>
      <numFmt numFmtId="165" formatCode="0.0"/>
      <fill>
        <patternFill patternType="none">
          <fgColor indexed="64"/>
          <bgColor indexed="65"/>
        </patternFill>
      </fill>
    </dxf>
    <dxf>
      <font>
        <strike val="0"/>
        <outline val="0"/>
        <shadow val="0"/>
        <u val="none"/>
        <vertAlign val="baseline"/>
        <sz val="10"/>
        <color theme="1"/>
        <name val="GHEA Grapalat"/>
        <family val="2"/>
        <scheme val="none"/>
      </font>
      <numFmt numFmtId="165" formatCode="0.0"/>
    </dxf>
    <dxf>
      <font>
        <b val="0"/>
        <i val="0"/>
        <strike val="0"/>
        <condense val="0"/>
        <extend val="0"/>
        <outline val="0"/>
        <shadow val="0"/>
        <u val="none"/>
        <vertAlign val="baseline"/>
        <sz val="10"/>
        <color theme="1"/>
        <name val="GHEA Grapalat"/>
        <family val="2"/>
        <scheme val="none"/>
      </font>
      <numFmt numFmtId="165" formatCode="0.0"/>
      <fill>
        <patternFill patternType="none">
          <fgColor indexed="64"/>
          <bgColor indexed="65"/>
        </patternFill>
      </fill>
    </dxf>
    <dxf>
      <font>
        <strike val="0"/>
        <outline val="0"/>
        <shadow val="0"/>
        <u val="none"/>
        <vertAlign val="baseline"/>
        <sz val="10"/>
        <color theme="1"/>
        <name val="GHEA Grapalat"/>
        <family val="2"/>
        <scheme val="none"/>
      </font>
      <numFmt numFmtId="165" formatCode="0.0"/>
      <fill>
        <patternFill patternType="none">
          <fgColor indexed="64"/>
          <bgColor indexed="65"/>
        </patternFill>
      </fill>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0"/>
        <color theme="1"/>
        <name val="GHEA Grapalat"/>
        <scheme val="none"/>
      </font>
      <numFmt numFmtId="165" formatCode="0.0"/>
      <fill>
        <patternFill patternType="none">
          <fgColor indexed="64"/>
          <bgColor indexed="65"/>
        </patternFill>
      </fill>
    </dxf>
    <dxf>
      <font>
        <b val="0"/>
        <i val="0"/>
        <strike val="0"/>
        <condense val="0"/>
        <extend val="0"/>
        <outline val="0"/>
        <shadow val="0"/>
        <u val="none"/>
        <vertAlign val="baseline"/>
        <sz val="10"/>
        <color theme="1"/>
        <name val="GHEA Grapalat"/>
        <scheme val="none"/>
      </font>
      <numFmt numFmtId="165" formatCode="0.0"/>
      <fill>
        <patternFill patternType="none">
          <fgColor indexed="64"/>
          <bgColor indexed="65"/>
        </patternFill>
      </fill>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0"/>
        <color theme="1"/>
        <name val="GHEA Grapalat"/>
        <scheme val="none"/>
      </font>
      <numFmt numFmtId="165" formatCode="0.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3.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6.xml"/></Relationships>
</file>

<file path=xl/charts/_rels/chart3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7.xml"/></Relationships>
</file>

<file path=xl/charts/_rels/chart3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6.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8392857142857143E-2"/>
          <c:y val="0.15601524728266439"/>
          <c:w val="0.8831099742693056"/>
          <c:h val="0.47945014655269269"/>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1'!$B$2:$B$58</c:f>
              <c:numCache>
                <c:formatCode>0.0</c:formatCode>
                <c:ptCount val="35"/>
                <c:pt idx="0">
                  <c:v>-0.1</c:v>
                </c:pt>
                <c:pt idx="1">
                  <c:v>1.1000000000000001</c:v>
                </c:pt>
                <c:pt idx="2">
                  <c:v>1</c:v>
                </c:pt>
                <c:pt idx="3">
                  <c:v>2.6</c:v>
                </c:pt>
                <c:pt idx="4">
                  <c:v>3.7</c:v>
                </c:pt>
                <c:pt idx="5">
                  <c:v>0.9</c:v>
                </c:pt>
                <c:pt idx="6">
                  <c:v>3.5</c:v>
                </c:pt>
                <c:pt idx="7">
                  <c:v>1.8</c:v>
                </c:pt>
                <c:pt idx="8">
                  <c:v>1.9</c:v>
                </c:pt>
                <c:pt idx="9">
                  <c:v>2.5</c:v>
                </c:pt>
                <c:pt idx="10">
                  <c:v>0.5</c:v>
                </c:pt>
                <c:pt idx="11">
                  <c:v>0.7</c:v>
                </c:pt>
                <c:pt idx="12">
                  <c:v>-0.1</c:v>
                </c:pt>
                <c:pt idx="13">
                  <c:v>1.7</c:v>
                </c:pt>
                <c:pt idx="14">
                  <c:v>1.4</c:v>
                </c:pt>
                <c:pt idx="15">
                  <c:v>3.6</c:v>
                </c:pt>
                <c:pt idx="16">
                  <c:v>5.8</c:v>
                </c:pt>
                <c:pt idx="17">
                  <c:v>6.5</c:v>
                </c:pt>
                <c:pt idx="18">
                  <c:v>8.9</c:v>
                </c:pt>
                <c:pt idx="19">
                  <c:v>7.7</c:v>
                </c:pt>
                <c:pt idx="20">
                  <c:v>7.4</c:v>
                </c:pt>
                <c:pt idx="21">
                  <c:v>10.274467693331786</c:v>
                </c:pt>
                <c:pt idx="22">
                  <c:v>9.9151144159478548</c:v>
                </c:pt>
                <c:pt idx="23">
                  <c:v>8.6187758254468712</c:v>
                </c:pt>
                <c:pt idx="24">
                  <c:v>5.9715652678583186</c:v>
                </c:pt>
                <c:pt idx="25">
                  <c:v>3.2877909463406074</c:v>
                </c:pt>
                <c:pt idx="26">
                  <c:v>1.5615001348228961</c:v>
                </c:pt>
                <c:pt idx="27">
                  <c:v>0.77599226594191029</c:v>
                </c:pt>
                <c:pt idx="28">
                  <c:v>0.25019299447360122</c:v>
                </c:pt>
                <c:pt idx="29">
                  <c:v>2.2466598179939096E-2</c:v>
                </c:pt>
                <c:pt idx="30">
                  <c:v>7.845264188627743E-2</c:v>
                </c:pt>
                <c:pt idx="31">
                  <c:v>2.2715418066847723E-2</c:v>
                </c:pt>
                <c:pt idx="32">
                  <c:v>-0.23689712496553506</c:v>
                </c:pt>
                <c:pt idx="33">
                  <c:v>-0.29787729957201153</c:v>
                </c:pt>
                <c:pt idx="34">
                  <c:v>-0.226012824178488</c:v>
                </c:pt>
              </c:numCache>
            </c:numRef>
          </c:val>
          <c:extLst>
            <c:ext xmlns:c16="http://schemas.microsoft.com/office/drawing/2014/chart" uri="{C3380CC4-5D6E-409C-BE32-E72D297353CC}">
              <c16:uniqueId val="{00000000-9B95-4253-A876-147EF27F26C9}"/>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1'!$C$2:$C$58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0.1928572376086386</c:v>
                </c:pt>
                <c:pt idx="24">
                  <c:v>0.51428596695637019</c:v>
                </c:pt>
                <c:pt idx="25">
                  <c:v>0.57857171282591668</c:v>
                </c:pt>
                <c:pt idx="26">
                  <c:v>0.64285745869546362</c:v>
                </c:pt>
                <c:pt idx="27">
                  <c:v>0.68643751916306428</c:v>
                </c:pt>
                <c:pt idx="28">
                  <c:v>0.75907095327573204</c:v>
                </c:pt>
                <c:pt idx="29">
                  <c:v>0.77359764009826559</c:v>
                </c:pt>
                <c:pt idx="30">
                  <c:v>0.78812432692079915</c:v>
                </c:pt>
                <c:pt idx="31">
                  <c:v>0.8317093625159343</c:v>
                </c:pt>
                <c:pt idx="32">
                  <c:v>0.9043510885078262</c:v>
                </c:pt>
                <c:pt idx="33">
                  <c:v>0.91887943370620451</c:v>
                </c:pt>
                <c:pt idx="34">
                  <c:v>0.93340777890458293</c:v>
                </c:pt>
              </c:numCache>
            </c:numRef>
          </c:val>
          <c:extLst>
            <c:ext xmlns:c16="http://schemas.microsoft.com/office/drawing/2014/chart" uri="{C3380CC4-5D6E-409C-BE32-E72D297353CC}">
              <c16:uniqueId val="{00000001-9B95-4253-A876-147EF27F26C9}"/>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1'!$D$2:$D$58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0.13011986262275776</c:v>
                </c:pt>
                <c:pt idx="24">
                  <c:v>0.34698630032735789</c:v>
                </c:pt>
                <c:pt idx="25">
                  <c:v>0.39035958786827729</c:v>
                </c:pt>
                <c:pt idx="26">
                  <c:v>0.43373287540919714</c:v>
                </c:pt>
                <c:pt idx="27">
                  <c:v>0.4631361353098864</c:v>
                </c:pt>
                <c:pt idx="28">
                  <c:v>0.51214156847770154</c:v>
                </c:pt>
                <c:pt idx="29">
                  <c:v>0.52194265511126459</c:v>
                </c:pt>
                <c:pt idx="30">
                  <c:v>0.53174374174482697</c:v>
                </c:pt>
                <c:pt idx="31">
                  <c:v>0.56115035834044402</c:v>
                </c:pt>
                <c:pt idx="32">
                  <c:v>0.61016138599980585</c:v>
                </c:pt>
                <c:pt idx="33">
                  <c:v>0.61996359153167824</c:v>
                </c:pt>
                <c:pt idx="34">
                  <c:v>0.62976579706355063</c:v>
                </c:pt>
              </c:numCache>
            </c:numRef>
          </c:val>
          <c:extLst>
            <c:ext xmlns:c16="http://schemas.microsoft.com/office/drawing/2014/chart" uri="{C3380CC4-5D6E-409C-BE32-E72D297353CC}">
              <c16:uniqueId val="{00000002-9B95-4253-A876-147EF27F26C9}"/>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1'!$E$2:$E$58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0.10341514192898238</c:v>
                </c:pt>
                <c:pt idx="24">
                  <c:v>0.27577371181061761</c:v>
                </c:pt>
                <c:pt idx="25">
                  <c:v>0.31024542578694536</c:v>
                </c:pt>
                <c:pt idx="26">
                  <c:v>0.34471713976327401</c:v>
                </c:pt>
                <c:pt idx="27">
                  <c:v>0.36808591863003448</c:v>
                </c:pt>
                <c:pt idx="28">
                  <c:v>0.40703388340796809</c:v>
                </c:pt>
                <c:pt idx="29">
                  <c:v>0.41482347636355477</c:v>
                </c:pt>
                <c:pt idx="30">
                  <c:v>0.42261306931914211</c:v>
                </c:pt>
                <c:pt idx="31">
                  <c:v>0.44598451598062194</c:v>
                </c:pt>
                <c:pt idx="32">
                  <c:v>0.48493692708308833</c:v>
                </c:pt>
                <c:pt idx="33">
                  <c:v>0.49272740930358161</c:v>
                </c:pt>
                <c:pt idx="34">
                  <c:v>0.50051789152407489</c:v>
                </c:pt>
              </c:numCache>
            </c:numRef>
          </c:val>
          <c:extLst>
            <c:ext xmlns:c16="http://schemas.microsoft.com/office/drawing/2014/chart" uri="{C3380CC4-5D6E-409C-BE32-E72D297353CC}">
              <c16:uniqueId val="{00000003-9B95-4253-A876-147EF27F26C9}"/>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1'!$F$2:$F$58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8.8720983516227037E-2</c:v>
                </c:pt>
                <c:pt idx="24">
                  <c:v>0.23658928937660662</c:v>
                </c:pt>
                <c:pt idx="25">
                  <c:v>0.266162950548682</c:v>
                </c:pt>
                <c:pt idx="26">
                  <c:v>0.29573661172075427</c:v>
                </c:pt>
                <c:pt idx="27">
                  <c:v>0.31578494319290895</c:v>
                </c:pt>
                <c:pt idx="28">
                  <c:v>0.34919882897983401</c:v>
                </c:pt>
                <c:pt idx="29">
                  <c:v>0.3558816061372192</c:v>
                </c:pt>
                <c:pt idx="30">
                  <c:v>0.3625643832946035</c:v>
                </c:pt>
                <c:pt idx="31">
                  <c:v>0.38261500349708277</c:v>
                </c:pt>
                <c:pt idx="32">
                  <c:v>0.41603270383454882</c:v>
                </c:pt>
                <c:pt idx="33">
                  <c:v>0.42271624390204177</c:v>
                </c:pt>
                <c:pt idx="34">
                  <c:v>0.42939978396953515</c:v>
                </c:pt>
              </c:numCache>
            </c:numRef>
          </c:val>
          <c:extLst>
            <c:ext xmlns:c16="http://schemas.microsoft.com/office/drawing/2014/chart" uri="{C3380CC4-5D6E-409C-BE32-E72D297353CC}">
              <c16:uniqueId val="{00000004-9B95-4253-A876-147EF27F26C9}"/>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1'!$G$2:$G$58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7.9674185234839712E-2</c:v>
                </c:pt>
                <c:pt idx="24">
                  <c:v>0.21246449395957345</c:v>
                </c:pt>
                <c:pt idx="25">
                  <c:v>0.23902255570452002</c:v>
                </c:pt>
                <c:pt idx="26">
                  <c:v>0.26558061744946881</c:v>
                </c:pt>
                <c:pt idx="27">
                  <c:v>0.28358463873119666</c:v>
                </c:pt>
                <c:pt idx="28">
                  <c:v>0.31359134086740958</c:v>
                </c:pt>
                <c:pt idx="29">
                  <c:v>0.3195926812946519</c:v>
                </c:pt>
                <c:pt idx="30">
                  <c:v>0.32559402172189511</c:v>
                </c:pt>
                <c:pt idx="31">
                  <c:v>0.34360009835419003</c:v>
                </c:pt>
                <c:pt idx="32">
                  <c:v>0.37361022607468186</c:v>
                </c:pt>
                <c:pt idx="33">
                  <c:v>0.37961225161878032</c:v>
                </c:pt>
                <c:pt idx="34">
                  <c:v>0.38561427716287877</c:v>
                </c:pt>
              </c:numCache>
            </c:numRef>
          </c:val>
          <c:extLst>
            <c:ext xmlns:c16="http://schemas.microsoft.com/office/drawing/2014/chart" uri="{C3380CC4-5D6E-409C-BE32-E72D297353CC}">
              <c16:uniqueId val="{00000005-9B95-4253-A876-147EF27F26C9}"/>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1'!$H$2:$H$58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7.3830006447311192E-2</c:v>
                </c:pt>
                <c:pt idx="24">
                  <c:v>0.19688001719282866</c:v>
                </c:pt>
                <c:pt idx="25">
                  <c:v>0.22149001934193269</c:v>
                </c:pt>
                <c:pt idx="26">
                  <c:v>0.2461000214910376</c:v>
                </c:pt>
                <c:pt idx="27">
                  <c:v>0.26278343034410012</c:v>
                </c:pt>
                <c:pt idx="28">
                  <c:v>0.29058911176587143</c:v>
                </c:pt>
                <c:pt idx="29">
                  <c:v>0.29615024805022561</c:v>
                </c:pt>
                <c:pt idx="30">
                  <c:v>0.30171138433457978</c:v>
                </c:pt>
                <c:pt idx="31">
                  <c:v>0.31839669777625224</c:v>
                </c:pt>
                <c:pt idx="32">
                  <c:v>0.34620555351237181</c:v>
                </c:pt>
                <c:pt idx="33">
                  <c:v>0.35176732465959626</c:v>
                </c:pt>
                <c:pt idx="34">
                  <c:v>0.35732909580681937</c:v>
                </c:pt>
              </c:numCache>
            </c:numRef>
          </c:val>
          <c:extLst>
            <c:ext xmlns:c16="http://schemas.microsoft.com/office/drawing/2014/chart" uri="{C3380CC4-5D6E-409C-BE32-E72D297353CC}">
              <c16:uniqueId val="{00000006-9B95-4253-A876-147EF27F26C9}"/>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1'!$I$2:$I$58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7.0057456266427565E-2</c:v>
                </c:pt>
                <c:pt idx="24">
                  <c:v>0.18681988337714017</c:v>
                </c:pt>
                <c:pt idx="25">
                  <c:v>0.21017236879928269</c:v>
                </c:pt>
                <c:pt idx="26">
                  <c:v>0.23352485422142211</c:v>
                </c:pt>
                <c:pt idx="27">
                  <c:v>0.24935577774886974</c:v>
                </c:pt>
                <c:pt idx="28">
                  <c:v>0.27574065029461536</c:v>
                </c:pt>
                <c:pt idx="29">
                  <c:v>0.28101762480376458</c:v>
                </c:pt>
                <c:pt idx="30">
                  <c:v>0.28629459931291423</c:v>
                </c:pt>
                <c:pt idx="31">
                  <c:v>0.30212733010870174</c:v>
                </c:pt>
                <c:pt idx="32">
                  <c:v>0.32851521476834789</c:v>
                </c:pt>
                <c:pt idx="33">
                  <c:v>0.33379279170027676</c:v>
                </c:pt>
                <c:pt idx="34">
                  <c:v>0.33907036863220696</c:v>
                </c:pt>
              </c:numCache>
            </c:numRef>
          </c:val>
          <c:extLst>
            <c:ext xmlns:c16="http://schemas.microsoft.com/office/drawing/2014/chart" uri="{C3380CC4-5D6E-409C-BE32-E72D297353CC}">
              <c16:uniqueId val="{00000007-9B95-4253-A876-147EF27F26C9}"/>
            </c:ext>
          </c:extLst>
        </c:ser>
        <c:ser>
          <c:idx val="8"/>
          <c:order val="8"/>
          <c:tx>
            <c:strRef>
              <c:f>'Chart 1'!$J$1</c:f>
              <c:strCache>
                <c:ptCount val="1"/>
                <c:pt idx="0">
                  <c:v>-10</c:v>
                </c:pt>
              </c:strCache>
            </c:strRef>
          </c:tx>
          <c:spPr>
            <a:solidFill>
              <a:srgbClr val="FF0000"/>
            </a:solidFill>
            <a:ln>
              <a:solidFill>
                <a:srgbClr val="FF0000"/>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1'!$J$2:$J$58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6.778139970610475E-2</c:v>
                </c:pt>
                <c:pt idx="24">
                  <c:v>0.18075039921627667</c:v>
                </c:pt>
                <c:pt idx="25">
                  <c:v>0.2033441991183107</c:v>
                </c:pt>
                <c:pt idx="26">
                  <c:v>0.2259379990203465</c:v>
                </c:pt>
                <c:pt idx="27">
                  <c:v>0.2412546007429377</c:v>
                </c:pt>
                <c:pt idx="28">
                  <c:v>0.26678227028058954</c:v>
                </c:pt>
                <c:pt idx="29">
                  <c:v>0.27188780418812009</c:v>
                </c:pt>
                <c:pt idx="30">
                  <c:v>0.27699333809564974</c:v>
                </c:pt>
                <c:pt idx="31">
                  <c:v>0.2923116883712753</c:v>
                </c:pt>
                <c:pt idx="32">
                  <c:v>0.31784227216398397</c:v>
                </c:pt>
                <c:pt idx="33">
                  <c:v>0.32294838892252598</c:v>
                </c:pt>
                <c:pt idx="34">
                  <c:v>0.32805450568106753</c:v>
                </c:pt>
              </c:numCache>
            </c:numRef>
          </c:val>
          <c:extLst>
            <c:ext xmlns:c16="http://schemas.microsoft.com/office/drawing/2014/chart" uri="{C3380CC4-5D6E-409C-BE32-E72D297353CC}">
              <c16:uniqueId val="{00000008-9B95-4253-A876-147EF27F26C9}"/>
            </c:ext>
          </c:extLst>
        </c:ser>
        <c:ser>
          <c:idx val="9"/>
          <c:order val="9"/>
          <c:tx>
            <c:strRef>
              <c:f>'Chart 1'!$K$1</c:f>
              <c:strCache>
                <c:ptCount val="1"/>
                <c:pt idx="0">
                  <c:v>10</c:v>
                </c:pt>
              </c:strCache>
            </c:strRef>
          </c:tx>
          <c:spPr>
            <a:solidFill>
              <a:srgbClr val="FF0000"/>
            </a:solidFill>
            <a:ln>
              <a:solidFill>
                <a:srgbClr val="FF0000"/>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1'!$K$2:$K$58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0.13577589958166492</c:v>
                </c:pt>
                <c:pt idx="24">
                  <c:v>0.36206906555111118</c:v>
                </c:pt>
                <c:pt idx="25">
                  <c:v>0.40732769874500008</c:v>
                </c:pt>
                <c:pt idx="26">
                  <c:v>0.45258633193888809</c:v>
                </c:pt>
                <c:pt idx="27">
                  <c:v>0.48273385751663067</c:v>
                </c:pt>
                <c:pt idx="28">
                  <c:v>0.53297973347953498</c:v>
                </c:pt>
                <c:pt idx="29">
                  <c:v>0.54302890867211584</c:v>
                </c:pt>
                <c:pt idx="30">
                  <c:v>0.55307808386469715</c:v>
                </c:pt>
                <c:pt idx="31">
                  <c:v>0.58322905110348788</c:v>
                </c:pt>
                <c:pt idx="32">
                  <c:v>0.63348066316814045</c:v>
                </c:pt>
                <c:pt idx="33">
                  <c:v>0.64353098558107025</c:v>
                </c:pt>
                <c:pt idx="34">
                  <c:v>0.65358130799400183</c:v>
                </c:pt>
              </c:numCache>
            </c:numRef>
          </c:val>
          <c:extLst>
            <c:ext xmlns:c16="http://schemas.microsoft.com/office/drawing/2014/chart" uri="{C3380CC4-5D6E-409C-BE32-E72D297353CC}">
              <c16:uniqueId val="{00000009-9B95-4253-A876-147EF27F26C9}"/>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1'!$L$2:$L$58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7.0181855158381268E-2</c:v>
                </c:pt>
                <c:pt idx="24">
                  <c:v>0.18715161375568101</c:v>
                </c:pt>
                <c:pt idx="25">
                  <c:v>0.21054556547514114</c:v>
                </c:pt>
                <c:pt idx="26">
                  <c:v>0.23393951719460038</c:v>
                </c:pt>
                <c:pt idx="27">
                  <c:v>0.24925611891702903</c:v>
                </c:pt>
                <c:pt idx="28">
                  <c:v>0.27478378845441043</c:v>
                </c:pt>
                <c:pt idx="29">
                  <c:v>0.27988932236188635</c:v>
                </c:pt>
                <c:pt idx="30">
                  <c:v>0.28499485626936227</c:v>
                </c:pt>
                <c:pt idx="31">
                  <c:v>0.30031320654510463</c:v>
                </c:pt>
                <c:pt idx="32">
                  <c:v>0.32584379033800825</c:v>
                </c:pt>
                <c:pt idx="33">
                  <c:v>0.33094990709658934</c:v>
                </c:pt>
                <c:pt idx="34">
                  <c:v>0.33605602385516953</c:v>
                </c:pt>
              </c:numCache>
            </c:numRef>
          </c:val>
          <c:extLst>
            <c:ext xmlns:c16="http://schemas.microsoft.com/office/drawing/2014/chart" uri="{C3380CC4-5D6E-409C-BE32-E72D297353CC}">
              <c16:uniqueId val="{0000000A-9B95-4253-A876-147EF27F26C9}"/>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1'!$M$2:$M$58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7.2538517495562616E-2</c:v>
                </c:pt>
                <c:pt idx="24">
                  <c:v>0.19343604665483305</c:v>
                </c:pt>
                <c:pt idx="25">
                  <c:v>0.21761555248668696</c:v>
                </c:pt>
                <c:pt idx="26">
                  <c:v>0.24179505831854176</c:v>
                </c:pt>
                <c:pt idx="27">
                  <c:v>0.25762598184582064</c:v>
                </c:pt>
                <c:pt idx="28">
                  <c:v>0.28401085439128515</c:v>
                </c:pt>
                <c:pt idx="29">
                  <c:v>0.28928782890037841</c:v>
                </c:pt>
                <c:pt idx="30">
                  <c:v>0.29456480340947255</c:v>
                </c:pt>
                <c:pt idx="31">
                  <c:v>0.31039753420538219</c:v>
                </c:pt>
                <c:pt idx="32">
                  <c:v>0.3367854188652295</c:v>
                </c:pt>
                <c:pt idx="33">
                  <c:v>0.34206299579719968</c:v>
                </c:pt>
                <c:pt idx="34">
                  <c:v>0.34734057272916807</c:v>
                </c:pt>
              </c:numCache>
            </c:numRef>
          </c:val>
          <c:extLst>
            <c:ext xmlns:c16="http://schemas.microsoft.com/office/drawing/2014/chart" uri="{C3380CC4-5D6E-409C-BE32-E72D297353CC}">
              <c16:uniqueId val="{0000000B-9B95-4253-A876-147EF27F26C9}"/>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1'!$N$2:$N$58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7.6444671271088893E-2</c:v>
                </c:pt>
                <c:pt idx="24">
                  <c:v>0.20385245672290431</c:v>
                </c:pt>
                <c:pt idx="25">
                  <c:v>0.22933401381326846</c:v>
                </c:pt>
                <c:pt idx="26">
                  <c:v>0.25481557090363438</c:v>
                </c:pt>
                <c:pt idx="27">
                  <c:v>0.27149897975651971</c:v>
                </c:pt>
                <c:pt idx="28">
                  <c:v>0.29930466117799703</c:v>
                </c:pt>
                <c:pt idx="29">
                  <c:v>0.30486579746229214</c:v>
                </c:pt>
                <c:pt idx="30">
                  <c:v>0.31042693374658548</c:v>
                </c:pt>
                <c:pt idx="31">
                  <c:v>0.32711224718838494</c:v>
                </c:pt>
                <c:pt idx="32">
                  <c:v>0.35492110292471768</c:v>
                </c:pt>
                <c:pt idx="33">
                  <c:v>0.36048287407198298</c:v>
                </c:pt>
                <c:pt idx="34">
                  <c:v>0.36604464521925006</c:v>
                </c:pt>
              </c:numCache>
            </c:numRef>
          </c:val>
          <c:extLst>
            <c:ext xmlns:c16="http://schemas.microsoft.com/office/drawing/2014/chart" uri="{C3380CC4-5D6E-409C-BE32-E72D297353CC}">
              <c16:uniqueId val="{0000000C-9B95-4253-A876-147EF27F26C9}"/>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1'!$O$2:$O$58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8.2495819682963045E-2</c:v>
                </c:pt>
                <c:pt idx="24">
                  <c:v>0.21998885248790145</c:v>
                </c:pt>
                <c:pt idx="25">
                  <c:v>0.24748745904888825</c:v>
                </c:pt>
                <c:pt idx="26">
                  <c:v>0.27498606560987504</c:v>
                </c:pt>
                <c:pt idx="27">
                  <c:v>0.29299008689141193</c:v>
                </c:pt>
                <c:pt idx="28">
                  <c:v>0.32299678902730555</c:v>
                </c:pt>
                <c:pt idx="29">
                  <c:v>0.32899812945448481</c:v>
                </c:pt>
                <c:pt idx="30">
                  <c:v>0.33499946988166407</c:v>
                </c:pt>
                <c:pt idx="31">
                  <c:v>0.35300554651409666</c:v>
                </c:pt>
                <c:pt idx="32">
                  <c:v>0.38301567423481853</c:v>
                </c:pt>
                <c:pt idx="33">
                  <c:v>0.38901769977896361</c:v>
                </c:pt>
                <c:pt idx="34">
                  <c:v>0.39501972532310692</c:v>
                </c:pt>
              </c:numCache>
            </c:numRef>
          </c:val>
          <c:extLst>
            <c:ext xmlns:c16="http://schemas.microsoft.com/office/drawing/2014/chart" uri="{C3380CC4-5D6E-409C-BE32-E72D297353CC}">
              <c16:uniqueId val="{0000000D-9B95-4253-A876-147EF27F26C9}"/>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1'!$P$2:$P$58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9.1863007279918918E-2</c:v>
                </c:pt>
                <c:pt idx="24">
                  <c:v>0.24496801941311652</c:v>
                </c:pt>
                <c:pt idx="25">
                  <c:v>0.27558902183975587</c:v>
                </c:pt>
                <c:pt idx="26">
                  <c:v>0.30621002426639343</c:v>
                </c:pt>
                <c:pt idx="27">
                  <c:v>0.32625835573833495</c:v>
                </c:pt>
                <c:pt idx="28">
                  <c:v>0.35967224152490473</c:v>
                </c:pt>
                <c:pt idx="29">
                  <c:v>0.36635501868221887</c:v>
                </c:pt>
                <c:pt idx="30">
                  <c:v>0.373037795839533</c:v>
                </c:pt>
                <c:pt idx="31">
                  <c:v>0.39308841604216571</c:v>
                </c:pt>
                <c:pt idx="32">
                  <c:v>0.42650611637988689</c:v>
                </c:pt>
                <c:pt idx="33">
                  <c:v>0.43318965644743113</c:v>
                </c:pt>
                <c:pt idx="34">
                  <c:v>0.43987319651497536</c:v>
                </c:pt>
              </c:numCache>
            </c:numRef>
          </c:val>
          <c:extLst>
            <c:ext xmlns:c16="http://schemas.microsoft.com/office/drawing/2014/chart" uri="{C3380CC4-5D6E-409C-BE32-E72D297353CC}">
              <c16:uniqueId val="{0000000E-9B95-4253-A876-147EF27F26C9}"/>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1'!$Q$2:$Q$58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0.10707755436613553</c:v>
                </c:pt>
                <c:pt idx="24">
                  <c:v>0.2855401449763626</c:v>
                </c:pt>
                <c:pt idx="25">
                  <c:v>0.32123266309840837</c:v>
                </c:pt>
                <c:pt idx="26">
                  <c:v>0.35692518122045502</c:v>
                </c:pt>
                <c:pt idx="27">
                  <c:v>0.38029396008696814</c:v>
                </c:pt>
                <c:pt idx="28">
                  <c:v>0.41924192486448852</c:v>
                </c:pt>
                <c:pt idx="29">
                  <c:v>0.4270315178199926</c:v>
                </c:pt>
                <c:pt idx="30">
                  <c:v>0.43482111077549579</c:v>
                </c:pt>
                <c:pt idx="31">
                  <c:v>0.4581925574371537</c:v>
                </c:pt>
                <c:pt idx="32">
                  <c:v>0.49714496853991719</c:v>
                </c:pt>
                <c:pt idx="33">
                  <c:v>0.50493545076047042</c:v>
                </c:pt>
                <c:pt idx="34">
                  <c:v>0.51272593298102276</c:v>
                </c:pt>
              </c:numCache>
            </c:numRef>
          </c:val>
          <c:extLst>
            <c:ext xmlns:c16="http://schemas.microsoft.com/office/drawing/2014/chart" uri="{C3380CC4-5D6E-409C-BE32-E72D297353CC}">
              <c16:uniqueId val="{0000000F-9B95-4253-A876-147EF27F26C9}"/>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1'!$R$2:$R$58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0.13472801375325538</c:v>
                </c:pt>
                <c:pt idx="24">
                  <c:v>0.35927470334201139</c:v>
                </c:pt>
                <c:pt idx="25">
                  <c:v>0.40418404125976348</c:v>
                </c:pt>
                <c:pt idx="26">
                  <c:v>0.44909337917751646</c:v>
                </c:pt>
                <c:pt idx="27">
                  <c:v>0.47849663907789264</c:v>
                </c:pt>
                <c:pt idx="28">
                  <c:v>0.52750207224518775</c:v>
                </c:pt>
                <c:pt idx="29">
                  <c:v>0.53730315887864588</c:v>
                </c:pt>
                <c:pt idx="30">
                  <c:v>0.5471042455121049</c:v>
                </c:pt>
                <c:pt idx="31">
                  <c:v>0.57651086210794755</c:v>
                </c:pt>
                <c:pt idx="32">
                  <c:v>0.62552188976768441</c:v>
                </c:pt>
                <c:pt idx="33">
                  <c:v>0.63532409529963108</c:v>
                </c:pt>
                <c:pt idx="34">
                  <c:v>0.64512630083157863</c:v>
                </c:pt>
              </c:numCache>
            </c:numRef>
          </c:val>
          <c:extLst>
            <c:ext xmlns:c16="http://schemas.microsoft.com/office/drawing/2014/chart" uri="{C3380CC4-5D6E-409C-BE32-E72D297353CC}">
              <c16:uniqueId val="{00000010-9B95-4253-A876-147EF27F26C9}"/>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1'!$S$2:$S$58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0.19968721175398763</c:v>
                </c:pt>
                <c:pt idx="24">
                  <c:v>0.53249923134396937</c:v>
                </c:pt>
                <c:pt idx="25">
                  <c:v>0.59906163526196643</c:v>
                </c:pt>
                <c:pt idx="26">
                  <c:v>0.66562403917995994</c:v>
                </c:pt>
                <c:pt idx="27">
                  <c:v>0.70920409964709652</c:v>
                </c:pt>
                <c:pt idx="28">
                  <c:v>0.78183753375898934</c:v>
                </c:pt>
                <c:pt idx="29">
                  <c:v>0.7963642205813688</c:v>
                </c:pt>
                <c:pt idx="30">
                  <c:v>0.81089090740374825</c:v>
                </c:pt>
                <c:pt idx="31">
                  <c:v>0.85447594299921459</c:v>
                </c:pt>
                <c:pt idx="32">
                  <c:v>0.92711766899165937</c:v>
                </c:pt>
                <c:pt idx="33">
                  <c:v>0.94164601419014904</c:v>
                </c:pt>
                <c:pt idx="34">
                  <c:v>0.95617435938863871</c:v>
                </c:pt>
              </c:numCache>
            </c:numRef>
          </c:val>
          <c:extLs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559256624"/>
        <c:axId val="430896520"/>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c:ext xmlns:c16="http://schemas.microsoft.com/office/drawing/2014/chart" uri="{C3380CC4-5D6E-409C-BE32-E72D297353CC}">
                <c16:uniqueId val="{00000013-9B95-4253-A876-147EF27F26C9}"/>
              </c:ext>
            </c:extLst>
          </c:dPt>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1'!$AC$2:$AC$58</c:f>
              <c:numCache>
                <c:formatCode>0.0</c:formatCode>
                <c:ptCount val="35"/>
                <c:pt idx="23">
                  <c:v>12</c:v>
                </c:pt>
                <c:pt idx="33">
                  <c:v>8</c:v>
                </c:pt>
                <c:pt idx="34">
                  <c:v>8</c:v>
                </c:pt>
              </c:numCache>
            </c:numRef>
          </c:val>
          <c:extLst>
            <c:ext xmlns:c16="http://schemas.microsoft.com/office/drawing/2014/chart" uri="{C3380CC4-5D6E-409C-BE32-E72D297353CC}">
              <c16:uniqueId val="{00000014-9B95-4253-A876-147EF27F26C9}"/>
            </c:ext>
          </c:extLst>
        </c:ser>
        <c:ser>
          <c:idx val="28"/>
          <c:order val="28"/>
          <c:tx>
            <c:strRef>
              <c:f>'Chart 1'!$AD$1</c:f>
              <c:strCache>
                <c:ptCount val="1"/>
                <c:pt idx="0">
                  <c:v>Column5</c:v>
                </c:pt>
              </c:strCache>
            </c:strRef>
          </c:tx>
          <c:spPr>
            <a:solidFill>
              <a:sysClr val="windowText" lastClr="000000"/>
            </a:solidFill>
          </c:spPr>
          <c:invertIfNegative val="0"/>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1'!$AD$24:$AD$48</c:f>
              <c:numCache>
                <c:formatCode>0.0</c:formatCode>
                <c:ptCount val="25"/>
                <c:pt idx="23">
                  <c:v>-4</c:v>
                </c:pt>
              </c:numCache>
            </c:numRef>
          </c:val>
          <c:extLs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32794576"/>
        <c:axId val="430896128"/>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1'!$X$2:$X$58</c:f>
              <c:numCache>
                <c:formatCode>0.0</c:formatCode>
                <c:ptCount val="35"/>
                <c:pt idx="0">
                  <c:v>-0.1</c:v>
                </c:pt>
                <c:pt idx="1">
                  <c:v>1.1000000000000001</c:v>
                </c:pt>
                <c:pt idx="2">
                  <c:v>1</c:v>
                </c:pt>
                <c:pt idx="3">
                  <c:v>2.6</c:v>
                </c:pt>
                <c:pt idx="4">
                  <c:v>3.7</c:v>
                </c:pt>
                <c:pt idx="5">
                  <c:v>0.9</c:v>
                </c:pt>
                <c:pt idx="6">
                  <c:v>3.5</c:v>
                </c:pt>
                <c:pt idx="7">
                  <c:v>1.8</c:v>
                </c:pt>
                <c:pt idx="8">
                  <c:v>1.9</c:v>
                </c:pt>
                <c:pt idx="9">
                  <c:v>2.5</c:v>
                </c:pt>
                <c:pt idx="10">
                  <c:v>0.5</c:v>
                </c:pt>
                <c:pt idx="11">
                  <c:v>0.7</c:v>
                </c:pt>
                <c:pt idx="12">
                  <c:v>-0.1</c:v>
                </c:pt>
                <c:pt idx="13">
                  <c:v>1.7</c:v>
                </c:pt>
                <c:pt idx="14">
                  <c:v>1.4</c:v>
                </c:pt>
                <c:pt idx="15">
                  <c:v>3.6</c:v>
                </c:pt>
                <c:pt idx="16">
                  <c:v>5.7</c:v>
                </c:pt>
                <c:pt idx="17">
                  <c:v>6.5</c:v>
                </c:pt>
                <c:pt idx="18">
                  <c:v>8.9</c:v>
                </c:pt>
                <c:pt idx="19">
                  <c:v>7.7</c:v>
                </c:pt>
                <c:pt idx="20">
                  <c:v>7.4</c:v>
                </c:pt>
                <c:pt idx="21">
                  <c:v>10.274467693331786</c:v>
                </c:pt>
                <c:pt idx="22">
                  <c:v>9.9151144159478548</c:v>
                </c:pt>
              </c:numCache>
            </c:numRef>
          </c:val>
          <c:smooth val="0"/>
          <c:extLst>
            <c:ext xmlns:c16="http://schemas.microsoft.com/office/drawing/2014/chart" uri="{C3380CC4-5D6E-409C-BE32-E72D297353CC}">
              <c16:uniqueId val="{00000018-9B95-4253-A876-147EF27F26C9}"/>
            </c:ext>
          </c:extLst>
        </c:ser>
        <c:ser>
          <c:idx val="22"/>
          <c:order val="22"/>
          <c:tx>
            <c:strRef>
              <c:f>'Chart 1'!$W$1</c:f>
              <c:strCache>
                <c:ptCount val="1"/>
                <c:pt idx="0">
                  <c:v>Current quarter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1'!$W$2:$W$58</c:f>
              <c:numCache>
                <c:formatCode>0.0</c:formatCode>
                <c:ptCount val="35"/>
                <c:pt idx="22">
                  <c:v>9.9151144159478548</c:v>
                </c:pt>
                <c:pt idx="23">
                  <c:v>9.4919388500000004</c:v>
                </c:pt>
                <c:pt idx="24">
                  <c:v>8.3000000000000007</c:v>
                </c:pt>
                <c:pt idx="25">
                  <c:v>5.90728002</c:v>
                </c:pt>
                <c:pt idx="26">
                  <c:v>4.4720435500000004</c:v>
                </c:pt>
                <c:pt idx="27">
                  <c:v>3.8838448300000001</c:v>
                </c:pt>
                <c:pt idx="28">
                  <c:v>3.6868941400000002</c:v>
                </c:pt>
                <c:pt idx="29">
                  <c:v>3.5249374599999999</c:v>
                </c:pt>
                <c:pt idx="30">
                  <c:v>3.64669322</c:v>
                </c:pt>
                <c:pt idx="31">
                  <c:v>3.7882876699999999</c:v>
                </c:pt>
                <c:pt idx="32">
                  <c:v>3.8575612499999998</c:v>
                </c:pt>
                <c:pt idx="33">
                  <c:v>3.8623582999999999</c:v>
                </c:pt>
                <c:pt idx="34">
                  <c:v>4</c:v>
                </c:pt>
              </c:numCache>
            </c:numRef>
          </c:val>
          <c:smooth val="0"/>
          <c:extLst>
            <c:ext xmlns:c16="http://schemas.microsoft.com/office/drawing/2014/chart" uri="{C3380CC4-5D6E-409C-BE32-E72D297353CC}">
              <c16:uniqueId val="{00000019-9B95-4253-A876-147EF27F26C9}"/>
            </c:ext>
          </c:extLst>
        </c:ser>
        <c:ser>
          <c:idx val="23"/>
          <c:order val="23"/>
          <c:tx>
            <c:strRef>
              <c:f>'Chart 1'!$Y$1</c:f>
              <c:strCache>
                <c:ptCount val="1"/>
                <c:pt idx="0">
                  <c:v>Previous quarter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1'!$Y$2:$Y$58</c:f>
              <c:numCache>
                <c:formatCode>0.0</c:formatCode>
                <c:ptCount val="35"/>
                <c:pt idx="21">
                  <c:v>10.274467693331786</c:v>
                </c:pt>
                <c:pt idx="22">
                  <c:v>9.7152830699999999</c:v>
                </c:pt>
                <c:pt idx="23">
                  <c:v>10.3162328</c:v>
                </c:pt>
                <c:pt idx="24">
                  <c:v>9.9199764100000003</c:v>
                </c:pt>
                <c:pt idx="25">
                  <c:v>6.9307775700000001</c:v>
                </c:pt>
                <c:pt idx="26">
                  <c:v>5.2666169299999996</c:v>
                </c:pt>
                <c:pt idx="27">
                  <c:v>3.9774948999999999</c:v>
                </c:pt>
                <c:pt idx="28">
                  <c:v>3.4131171999999999</c:v>
                </c:pt>
                <c:pt idx="29">
                  <c:v>3.3393074700000001</c:v>
                </c:pt>
                <c:pt idx="30">
                  <c:v>3.4314957399999999</c:v>
                </c:pt>
                <c:pt idx="31">
                  <c:v>3.5223154800000001</c:v>
                </c:pt>
                <c:pt idx="32">
                  <c:v>3.8</c:v>
                </c:pt>
                <c:pt idx="33">
                  <c:v>4</c:v>
                </c:pt>
              </c:numCache>
            </c:numRef>
          </c:val>
          <c:smooth val="0"/>
          <c:extLst>
            <c:ext xmlns:c16="http://schemas.microsoft.com/office/drawing/2014/chart" uri="{C3380CC4-5D6E-409C-BE32-E72D297353CC}">
              <c16:uniqueId val="{0000001A-9B95-4253-A876-147EF27F26C9}"/>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1'!$Z$2:$Z$58</c:f>
              <c:numCache>
                <c:formatCode>0.0</c:formatCode>
                <c:ptCount val="3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numCache>
            </c:numRef>
          </c:val>
          <c:smooth val="0"/>
          <c:extLst>
            <c:ext xmlns:c16="http://schemas.microsoft.com/office/drawing/2014/chart" uri="{C3380CC4-5D6E-409C-BE32-E72D297353CC}">
              <c16:uniqueId val="{0000001B-9B95-4253-A876-147EF27F26C9}"/>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1'!$AA$2:$AA$58</c:f>
              <c:numCache>
                <c:formatCode>0.0</c:formatCode>
                <c:ptCount val="3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numCache>
            </c:numRef>
          </c:val>
          <c:smooth val="0"/>
          <c:extLst>
            <c:ext xmlns:c16="http://schemas.microsoft.com/office/drawing/2014/chart" uri="{C3380CC4-5D6E-409C-BE32-E72D297353CC}">
              <c16:uniqueId val="{0000001C-9B95-4253-A876-147EF27F26C9}"/>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1'!$AB$2:$AB$58</c:f>
              <c:numCache>
                <c:formatCode>0.0</c:formatCode>
                <c:ptCount val="3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c:v>5.5</c:v>
                </c:pt>
                <c:pt idx="33">
                  <c:v>5.5</c:v>
                </c:pt>
                <c:pt idx="34">
                  <c:v>5.5</c:v>
                </c:pt>
              </c:numCache>
            </c:numRef>
          </c:val>
          <c:smooth val="0"/>
          <c:extLs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32794576"/>
        <c:axId val="430896128"/>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9B95-4253-A876-147EF27F26C9}"/>
                  </c:ext>
                </c:extLst>
              </c15:ser>
            </c15:filteredLineSeries>
          </c:ext>
        </c:extLst>
      </c:lineChart>
      <c:dateAx>
        <c:axId val="32794576"/>
        <c:scaling>
          <c:orientation val="minMax"/>
        </c:scaling>
        <c:delete val="0"/>
        <c:axPos val="b"/>
        <c:numFmt formatCode="General" sourceLinked="0"/>
        <c:majorTickMark val="none"/>
        <c:minorTickMark val="in"/>
        <c:tickLblPos val="low"/>
        <c:spPr>
          <a:ln>
            <a:noFill/>
          </a:ln>
        </c:spPr>
        <c:txPr>
          <a:bodyPr rot="-5400000" vert="horz"/>
          <a:lstStyle/>
          <a:p>
            <a:pPr>
              <a:defRPr/>
            </a:pPr>
            <a:endParaRPr lang="en-US"/>
          </a:p>
        </c:txPr>
        <c:crossAx val="430896128"/>
        <c:crosses val="autoZero"/>
        <c:auto val="0"/>
        <c:lblOffset val="100"/>
        <c:baseTimeUnit val="days"/>
      </c:dateAx>
      <c:valAx>
        <c:axId val="430896128"/>
        <c:scaling>
          <c:orientation val="minMax"/>
        </c:scaling>
        <c:delete val="1"/>
        <c:axPos val="l"/>
        <c:majorGridlines>
          <c:spPr>
            <a:ln>
              <a:noFill/>
            </a:ln>
          </c:spPr>
        </c:majorGridlines>
        <c:numFmt formatCode="0.0" sourceLinked="1"/>
        <c:majorTickMark val="none"/>
        <c:minorTickMark val="none"/>
        <c:tickLblPos val="nextTo"/>
        <c:crossAx val="32794576"/>
        <c:crosses val="autoZero"/>
        <c:crossBetween val="between"/>
      </c:valAx>
      <c:valAx>
        <c:axId val="430896520"/>
        <c:scaling>
          <c:orientation val="minMax"/>
          <c:max val="12"/>
          <c:min val="-1"/>
        </c:scaling>
        <c:delete val="0"/>
        <c:axPos val="r"/>
        <c:numFmt formatCode="0" sourceLinked="0"/>
        <c:majorTickMark val="in"/>
        <c:minorTickMark val="none"/>
        <c:tickLblPos val="nextTo"/>
        <c:spPr>
          <a:ln w="6350">
            <a:solidFill>
              <a:sysClr val="windowText" lastClr="000000"/>
            </a:solidFill>
          </a:ln>
        </c:spPr>
        <c:crossAx val="559256624"/>
        <c:crosses val="max"/>
        <c:crossBetween val="between"/>
        <c:majorUnit val="1"/>
      </c:valAx>
      <c:dateAx>
        <c:axId val="559256624"/>
        <c:scaling>
          <c:orientation val="minMax"/>
        </c:scaling>
        <c:delete val="1"/>
        <c:axPos val="b"/>
        <c:numFmt formatCode="General" sourceLinked="1"/>
        <c:majorTickMark val="out"/>
        <c:minorTickMark val="none"/>
        <c:tickLblPos val="nextTo"/>
        <c:crossAx val="430896520"/>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0658196834115581"/>
          <c:w val="0.64791273041782604"/>
          <c:h val="0.19341803165884433"/>
        </c:manualLayout>
      </c:layout>
      <c:overlay val="0"/>
    </c:legend>
    <c:plotVisOnly val="1"/>
    <c:dispBlanksAs val="gap"/>
    <c:showDLblsOverMax val="0"/>
  </c:chart>
  <c:spPr>
    <a:noFill/>
    <a:ln>
      <a:noFill/>
    </a:ln>
  </c:spPr>
  <c:txPr>
    <a:bodyPr/>
    <a:lstStyle/>
    <a:p>
      <a:pPr marL="0" indent="0">
        <a:spcAft>
          <a:spcPts val="0"/>
        </a:spcAft>
        <a:def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592087390989252E-2"/>
          <c:y val="0.18534466771099348"/>
          <c:w val="0.8831099742693056"/>
          <c:h val="0.47945014655269269"/>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1'!$B$2:$B$58</c:f>
              <c:numCache>
                <c:formatCode>0.0</c:formatCode>
                <c:ptCount val="35"/>
                <c:pt idx="0">
                  <c:v>-0.1</c:v>
                </c:pt>
                <c:pt idx="1">
                  <c:v>1.1000000000000001</c:v>
                </c:pt>
                <c:pt idx="2">
                  <c:v>1</c:v>
                </c:pt>
                <c:pt idx="3">
                  <c:v>2.6</c:v>
                </c:pt>
                <c:pt idx="4">
                  <c:v>3.7</c:v>
                </c:pt>
                <c:pt idx="5">
                  <c:v>0.9</c:v>
                </c:pt>
                <c:pt idx="6">
                  <c:v>3.5</c:v>
                </c:pt>
                <c:pt idx="7">
                  <c:v>1.8</c:v>
                </c:pt>
                <c:pt idx="8">
                  <c:v>1.9</c:v>
                </c:pt>
                <c:pt idx="9">
                  <c:v>2.5</c:v>
                </c:pt>
                <c:pt idx="10">
                  <c:v>0.5</c:v>
                </c:pt>
                <c:pt idx="11">
                  <c:v>0.7</c:v>
                </c:pt>
                <c:pt idx="12">
                  <c:v>-0.1</c:v>
                </c:pt>
                <c:pt idx="13">
                  <c:v>1.7</c:v>
                </c:pt>
                <c:pt idx="14">
                  <c:v>1.4</c:v>
                </c:pt>
                <c:pt idx="15">
                  <c:v>3.6</c:v>
                </c:pt>
                <c:pt idx="16">
                  <c:v>5.8</c:v>
                </c:pt>
                <c:pt idx="17">
                  <c:v>6.5</c:v>
                </c:pt>
                <c:pt idx="18">
                  <c:v>8.9</c:v>
                </c:pt>
                <c:pt idx="19">
                  <c:v>7.7</c:v>
                </c:pt>
                <c:pt idx="20">
                  <c:v>7.4</c:v>
                </c:pt>
                <c:pt idx="21">
                  <c:v>10.274467693331786</c:v>
                </c:pt>
                <c:pt idx="22">
                  <c:v>9.9151144159478548</c:v>
                </c:pt>
                <c:pt idx="23">
                  <c:v>8.6187758254468712</c:v>
                </c:pt>
                <c:pt idx="24">
                  <c:v>5.9715652678583186</c:v>
                </c:pt>
                <c:pt idx="25">
                  <c:v>3.2877909463406074</c:v>
                </c:pt>
                <c:pt idx="26">
                  <c:v>1.5615001348228961</c:v>
                </c:pt>
                <c:pt idx="27">
                  <c:v>0.77599226594191029</c:v>
                </c:pt>
                <c:pt idx="28">
                  <c:v>0.25019299447360122</c:v>
                </c:pt>
                <c:pt idx="29">
                  <c:v>2.2466598179939096E-2</c:v>
                </c:pt>
                <c:pt idx="30">
                  <c:v>7.845264188627743E-2</c:v>
                </c:pt>
                <c:pt idx="31">
                  <c:v>2.2715418066847723E-2</c:v>
                </c:pt>
                <c:pt idx="32">
                  <c:v>-0.23689712496553506</c:v>
                </c:pt>
                <c:pt idx="33">
                  <c:v>-0.29787729957201153</c:v>
                </c:pt>
                <c:pt idx="34">
                  <c:v>-0.226012824178488</c:v>
                </c:pt>
              </c:numCache>
            </c:numRef>
          </c:val>
          <c:extLst>
            <c:ext xmlns:c16="http://schemas.microsoft.com/office/drawing/2014/chart" uri="{C3380CC4-5D6E-409C-BE32-E72D297353CC}">
              <c16:uniqueId val="{00000000-28D1-4DD1-8010-9A3324D8C8F4}"/>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1'!$C$2:$C$58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0.1928572376086386</c:v>
                </c:pt>
                <c:pt idx="24">
                  <c:v>0.51428596695637019</c:v>
                </c:pt>
                <c:pt idx="25">
                  <c:v>0.57857171282591668</c:v>
                </c:pt>
                <c:pt idx="26">
                  <c:v>0.64285745869546362</c:v>
                </c:pt>
                <c:pt idx="27">
                  <c:v>0.68643751916306428</c:v>
                </c:pt>
                <c:pt idx="28">
                  <c:v>0.75907095327573204</c:v>
                </c:pt>
                <c:pt idx="29">
                  <c:v>0.77359764009826559</c:v>
                </c:pt>
                <c:pt idx="30">
                  <c:v>0.78812432692079915</c:v>
                </c:pt>
                <c:pt idx="31">
                  <c:v>0.8317093625159343</c:v>
                </c:pt>
                <c:pt idx="32">
                  <c:v>0.9043510885078262</c:v>
                </c:pt>
                <c:pt idx="33">
                  <c:v>0.91887943370620451</c:v>
                </c:pt>
                <c:pt idx="34">
                  <c:v>0.93340777890458293</c:v>
                </c:pt>
              </c:numCache>
            </c:numRef>
          </c:val>
          <c:extLst>
            <c:ext xmlns:c16="http://schemas.microsoft.com/office/drawing/2014/chart" uri="{C3380CC4-5D6E-409C-BE32-E72D297353CC}">
              <c16:uniqueId val="{00000001-28D1-4DD1-8010-9A3324D8C8F4}"/>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1'!$D$2:$D$58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0.13011986262275776</c:v>
                </c:pt>
                <c:pt idx="24">
                  <c:v>0.34698630032735789</c:v>
                </c:pt>
                <c:pt idx="25">
                  <c:v>0.39035958786827729</c:v>
                </c:pt>
                <c:pt idx="26">
                  <c:v>0.43373287540919714</c:v>
                </c:pt>
                <c:pt idx="27">
                  <c:v>0.4631361353098864</c:v>
                </c:pt>
                <c:pt idx="28">
                  <c:v>0.51214156847770154</c:v>
                </c:pt>
                <c:pt idx="29">
                  <c:v>0.52194265511126459</c:v>
                </c:pt>
                <c:pt idx="30">
                  <c:v>0.53174374174482697</c:v>
                </c:pt>
                <c:pt idx="31">
                  <c:v>0.56115035834044402</c:v>
                </c:pt>
                <c:pt idx="32">
                  <c:v>0.61016138599980585</c:v>
                </c:pt>
                <c:pt idx="33">
                  <c:v>0.61996359153167824</c:v>
                </c:pt>
                <c:pt idx="34">
                  <c:v>0.62976579706355063</c:v>
                </c:pt>
              </c:numCache>
            </c:numRef>
          </c:val>
          <c:extLst>
            <c:ext xmlns:c16="http://schemas.microsoft.com/office/drawing/2014/chart" uri="{C3380CC4-5D6E-409C-BE32-E72D297353CC}">
              <c16:uniqueId val="{00000002-28D1-4DD1-8010-9A3324D8C8F4}"/>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1'!$E$2:$E$58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0.10341514192898238</c:v>
                </c:pt>
                <c:pt idx="24">
                  <c:v>0.27577371181061761</c:v>
                </c:pt>
                <c:pt idx="25">
                  <c:v>0.31024542578694536</c:v>
                </c:pt>
                <c:pt idx="26">
                  <c:v>0.34471713976327401</c:v>
                </c:pt>
                <c:pt idx="27">
                  <c:v>0.36808591863003448</c:v>
                </c:pt>
                <c:pt idx="28">
                  <c:v>0.40703388340796809</c:v>
                </c:pt>
                <c:pt idx="29">
                  <c:v>0.41482347636355477</c:v>
                </c:pt>
                <c:pt idx="30">
                  <c:v>0.42261306931914211</c:v>
                </c:pt>
                <c:pt idx="31">
                  <c:v>0.44598451598062194</c:v>
                </c:pt>
                <c:pt idx="32">
                  <c:v>0.48493692708308833</c:v>
                </c:pt>
                <c:pt idx="33">
                  <c:v>0.49272740930358161</c:v>
                </c:pt>
                <c:pt idx="34">
                  <c:v>0.50051789152407489</c:v>
                </c:pt>
              </c:numCache>
            </c:numRef>
          </c:val>
          <c:extLst>
            <c:ext xmlns:c16="http://schemas.microsoft.com/office/drawing/2014/chart" uri="{C3380CC4-5D6E-409C-BE32-E72D297353CC}">
              <c16:uniqueId val="{00000003-28D1-4DD1-8010-9A3324D8C8F4}"/>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1'!$F$2:$F$58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8.8720983516227037E-2</c:v>
                </c:pt>
                <c:pt idx="24">
                  <c:v>0.23658928937660662</c:v>
                </c:pt>
                <c:pt idx="25">
                  <c:v>0.266162950548682</c:v>
                </c:pt>
                <c:pt idx="26">
                  <c:v>0.29573661172075427</c:v>
                </c:pt>
                <c:pt idx="27">
                  <c:v>0.31578494319290895</c:v>
                </c:pt>
                <c:pt idx="28">
                  <c:v>0.34919882897983401</c:v>
                </c:pt>
                <c:pt idx="29">
                  <c:v>0.3558816061372192</c:v>
                </c:pt>
                <c:pt idx="30">
                  <c:v>0.3625643832946035</c:v>
                </c:pt>
                <c:pt idx="31">
                  <c:v>0.38261500349708277</c:v>
                </c:pt>
                <c:pt idx="32">
                  <c:v>0.41603270383454882</c:v>
                </c:pt>
                <c:pt idx="33">
                  <c:v>0.42271624390204177</c:v>
                </c:pt>
                <c:pt idx="34">
                  <c:v>0.42939978396953515</c:v>
                </c:pt>
              </c:numCache>
            </c:numRef>
          </c:val>
          <c:extLst>
            <c:ext xmlns:c16="http://schemas.microsoft.com/office/drawing/2014/chart" uri="{C3380CC4-5D6E-409C-BE32-E72D297353CC}">
              <c16:uniqueId val="{00000004-28D1-4DD1-8010-9A3324D8C8F4}"/>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1'!$G$2:$G$58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7.9674185234839712E-2</c:v>
                </c:pt>
                <c:pt idx="24">
                  <c:v>0.21246449395957345</c:v>
                </c:pt>
                <c:pt idx="25">
                  <c:v>0.23902255570452002</c:v>
                </c:pt>
                <c:pt idx="26">
                  <c:v>0.26558061744946881</c:v>
                </c:pt>
                <c:pt idx="27">
                  <c:v>0.28358463873119666</c:v>
                </c:pt>
                <c:pt idx="28">
                  <c:v>0.31359134086740958</c:v>
                </c:pt>
                <c:pt idx="29">
                  <c:v>0.3195926812946519</c:v>
                </c:pt>
                <c:pt idx="30">
                  <c:v>0.32559402172189511</c:v>
                </c:pt>
                <c:pt idx="31">
                  <c:v>0.34360009835419003</c:v>
                </c:pt>
                <c:pt idx="32">
                  <c:v>0.37361022607468186</c:v>
                </c:pt>
                <c:pt idx="33">
                  <c:v>0.37961225161878032</c:v>
                </c:pt>
                <c:pt idx="34">
                  <c:v>0.38561427716287877</c:v>
                </c:pt>
              </c:numCache>
            </c:numRef>
          </c:val>
          <c:extLst>
            <c:ext xmlns:c16="http://schemas.microsoft.com/office/drawing/2014/chart" uri="{C3380CC4-5D6E-409C-BE32-E72D297353CC}">
              <c16:uniqueId val="{00000005-28D1-4DD1-8010-9A3324D8C8F4}"/>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1'!$H$2:$H$58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7.3830006447311192E-2</c:v>
                </c:pt>
                <c:pt idx="24">
                  <c:v>0.19688001719282866</c:v>
                </c:pt>
                <c:pt idx="25">
                  <c:v>0.22149001934193269</c:v>
                </c:pt>
                <c:pt idx="26">
                  <c:v>0.2461000214910376</c:v>
                </c:pt>
                <c:pt idx="27">
                  <c:v>0.26278343034410012</c:v>
                </c:pt>
                <c:pt idx="28">
                  <c:v>0.29058911176587143</c:v>
                </c:pt>
                <c:pt idx="29">
                  <c:v>0.29615024805022561</c:v>
                </c:pt>
                <c:pt idx="30">
                  <c:v>0.30171138433457978</c:v>
                </c:pt>
                <c:pt idx="31">
                  <c:v>0.31839669777625224</c:v>
                </c:pt>
                <c:pt idx="32">
                  <c:v>0.34620555351237181</c:v>
                </c:pt>
                <c:pt idx="33">
                  <c:v>0.35176732465959626</c:v>
                </c:pt>
                <c:pt idx="34">
                  <c:v>0.35732909580681937</c:v>
                </c:pt>
              </c:numCache>
            </c:numRef>
          </c:val>
          <c:extLst>
            <c:ext xmlns:c16="http://schemas.microsoft.com/office/drawing/2014/chart" uri="{C3380CC4-5D6E-409C-BE32-E72D297353CC}">
              <c16:uniqueId val="{00000006-28D1-4DD1-8010-9A3324D8C8F4}"/>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1'!$I$2:$I$58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7.0057456266427565E-2</c:v>
                </c:pt>
                <c:pt idx="24">
                  <c:v>0.18681988337714017</c:v>
                </c:pt>
                <c:pt idx="25">
                  <c:v>0.21017236879928269</c:v>
                </c:pt>
                <c:pt idx="26">
                  <c:v>0.23352485422142211</c:v>
                </c:pt>
                <c:pt idx="27">
                  <c:v>0.24935577774886974</c:v>
                </c:pt>
                <c:pt idx="28">
                  <c:v>0.27574065029461536</c:v>
                </c:pt>
                <c:pt idx="29">
                  <c:v>0.28101762480376458</c:v>
                </c:pt>
                <c:pt idx="30">
                  <c:v>0.28629459931291423</c:v>
                </c:pt>
                <c:pt idx="31">
                  <c:v>0.30212733010870174</c:v>
                </c:pt>
                <c:pt idx="32">
                  <c:v>0.32851521476834789</c:v>
                </c:pt>
                <c:pt idx="33">
                  <c:v>0.33379279170027676</c:v>
                </c:pt>
                <c:pt idx="34">
                  <c:v>0.33907036863220696</c:v>
                </c:pt>
              </c:numCache>
            </c:numRef>
          </c:val>
          <c:extLst>
            <c:ext xmlns:c16="http://schemas.microsoft.com/office/drawing/2014/chart" uri="{C3380CC4-5D6E-409C-BE32-E72D297353CC}">
              <c16:uniqueId val="{00000007-28D1-4DD1-8010-9A3324D8C8F4}"/>
            </c:ext>
          </c:extLst>
        </c:ser>
        <c:ser>
          <c:idx val="8"/>
          <c:order val="8"/>
          <c:tx>
            <c:strRef>
              <c:f>'Chart 1'!$J$1</c:f>
              <c:strCache>
                <c:ptCount val="1"/>
                <c:pt idx="0">
                  <c:v>-10</c:v>
                </c:pt>
              </c:strCache>
            </c:strRef>
          </c:tx>
          <c:spPr>
            <a:solidFill>
              <a:srgbClr val="FF0000"/>
            </a:solidFill>
            <a:ln>
              <a:solidFill>
                <a:srgbClr val="FF0000"/>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1'!$J$2:$J$58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6.778139970610475E-2</c:v>
                </c:pt>
                <c:pt idx="24">
                  <c:v>0.18075039921627667</c:v>
                </c:pt>
                <c:pt idx="25">
                  <c:v>0.2033441991183107</c:v>
                </c:pt>
                <c:pt idx="26">
                  <c:v>0.2259379990203465</c:v>
                </c:pt>
                <c:pt idx="27">
                  <c:v>0.2412546007429377</c:v>
                </c:pt>
                <c:pt idx="28">
                  <c:v>0.26678227028058954</c:v>
                </c:pt>
                <c:pt idx="29">
                  <c:v>0.27188780418812009</c:v>
                </c:pt>
                <c:pt idx="30">
                  <c:v>0.27699333809564974</c:v>
                </c:pt>
                <c:pt idx="31">
                  <c:v>0.2923116883712753</c:v>
                </c:pt>
                <c:pt idx="32">
                  <c:v>0.31784227216398397</c:v>
                </c:pt>
                <c:pt idx="33">
                  <c:v>0.32294838892252598</c:v>
                </c:pt>
                <c:pt idx="34">
                  <c:v>0.32805450568106753</c:v>
                </c:pt>
              </c:numCache>
            </c:numRef>
          </c:val>
          <c:extLst>
            <c:ext xmlns:c16="http://schemas.microsoft.com/office/drawing/2014/chart" uri="{C3380CC4-5D6E-409C-BE32-E72D297353CC}">
              <c16:uniqueId val="{00000008-28D1-4DD1-8010-9A3324D8C8F4}"/>
            </c:ext>
          </c:extLst>
        </c:ser>
        <c:ser>
          <c:idx val="9"/>
          <c:order val="9"/>
          <c:tx>
            <c:strRef>
              <c:f>'Chart 1'!$K$1</c:f>
              <c:strCache>
                <c:ptCount val="1"/>
                <c:pt idx="0">
                  <c:v>10</c:v>
                </c:pt>
              </c:strCache>
            </c:strRef>
          </c:tx>
          <c:spPr>
            <a:solidFill>
              <a:srgbClr val="FF0000"/>
            </a:solidFill>
            <a:ln>
              <a:solidFill>
                <a:srgbClr val="FF0000"/>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1'!$K$2:$K$58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0.13577589958166492</c:v>
                </c:pt>
                <c:pt idx="24">
                  <c:v>0.36206906555111118</c:v>
                </c:pt>
                <c:pt idx="25">
                  <c:v>0.40732769874500008</c:v>
                </c:pt>
                <c:pt idx="26">
                  <c:v>0.45258633193888809</c:v>
                </c:pt>
                <c:pt idx="27">
                  <c:v>0.48273385751663067</c:v>
                </c:pt>
                <c:pt idx="28">
                  <c:v>0.53297973347953498</c:v>
                </c:pt>
                <c:pt idx="29">
                  <c:v>0.54302890867211584</c:v>
                </c:pt>
                <c:pt idx="30">
                  <c:v>0.55307808386469715</c:v>
                </c:pt>
                <c:pt idx="31">
                  <c:v>0.58322905110348788</c:v>
                </c:pt>
                <c:pt idx="32">
                  <c:v>0.63348066316814045</c:v>
                </c:pt>
                <c:pt idx="33">
                  <c:v>0.64353098558107025</c:v>
                </c:pt>
                <c:pt idx="34">
                  <c:v>0.65358130799400183</c:v>
                </c:pt>
              </c:numCache>
            </c:numRef>
          </c:val>
          <c:extLst>
            <c:ext xmlns:c16="http://schemas.microsoft.com/office/drawing/2014/chart" uri="{C3380CC4-5D6E-409C-BE32-E72D297353CC}">
              <c16:uniqueId val="{00000009-28D1-4DD1-8010-9A3324D8C8F4}"/>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1'!$L$2:$L$58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7.0181855158381268E-2</c:v>
                </c:pt>
                <c:pt idx="24">
                  <c:v>0.18715161375568101</c:v>
                </c:pt>
                <c:pt idx="25">
                  <c:v>0.21054556547514114</c:v>
                </c:pt>
                <c:pt idx="26">
                  <c:v>0.23393951719460038</c:v>
                </c:pt>
                <c:pt idx="27">
                  <c:v>0.24925611891702903</c:v>
                </c:pt>
                <c:pt idx="28">
                  <c:v>0.27478378845441043</c:v>
                </c:pt>
                <c:pt idx="29">
                  <c:v>0.27988932236188635</c:v>
                </c:pt>
                <c:pt idx="30">
                  <c:v>0.28499485626936227</c:v>
                </c:pt>
                <c:pt idx="31">
                  <c:v>0.30031320654510463</c:v>
                </c:pt>
                <c:pt idx="32">
                  <c:v>0.32584379033800825</c:v>
                </c:pt>
                <c:pt idx="33">
                  <c:v>0.33094990709658934</c:v>
                </c:pt>
                <c:pt idx="34">
                  <c:v>0.33605602385516953</c:v>
                </c:pt>
              </c:numCache>
            </c:numRef>
          </c:val>
          <c:extLst>
            <c:ext xmlns:c16="http://schemas.microsoft.com/office/drawing/2014/chart" uri="{C3380CC4-5D6E-409C-BE32-E72D297353CC}">
              <c16:uniqueId val="{0000000A-28D1-4DD1-8010-9A3324D8C8F4}"/>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1'!$M$2:$M$58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7.2538517495562616E-2</c:v>
                </c:pt>
                <c:pt idx="24">
                  <c:v>0.19343604665483305</c:v>
                </c:pt>
                <c:pt idx="25">
                  <c:v>0.21761555248668696</c:v>
                </c:pt>
                <c:pt idx="26">
                  <c:v>0.24179505831854176</c:v>
                </c:pt>
                <c:pt idx="27">
                  <c:v>0.25762598184582064</c:v>
                </c:pt>
                <c:pt idx="28">
                  <c:v>0.28401085439128515</c:v>
                </c:pt>
                <c:pt idx="29">
                  <c:v>0.28928782890037841</c:v>
                </c:pt>
                <c:pt idx="30">
                  <c:v>0.29456480340947255</c:v>
                </c:pt>
                <c:pt idx="31">
                  <c:v>0.31039753420538219</c:v>
                </c:pt>
                <c:pt idx="32">
                  <c:v>0.3367854188652295</c:v>
                </c:pt>
                <c:pt idx="33">
                  <c:v>0.34206299579719968</c:v>
                </c:pt>
                <c:pt idx="34">
                  <c:v>0.34734057272916807</c:v>
                </c:pt>
              </c:numCache>
            </c:numRef>
          </c:val>
          <c:extLst>
            <c:ext xmlns:c16="http://schemas.microsoft.com/office/drawing/2014/chart" uri="{C3380CC4-5D6E-409C-BE32-E72D297353CC}">
              <c16:uniqueId val="{0000000B-28D1-4DD1-8010-9A3324D8C8F4}"/>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1'!$N$2:$N$58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7.6444671271088893E-2</c:v>
                </c:pt>
                <c:pt idx="24">
                  <c:v>0.20385245672290431</c:v>
                </c:pt>
                <c:pt idx="25">
                  <c:v>0.22933401381326846</c:v>
                </c:pt>
                <c:pt idx="26">
                  <c:v>0.25481557090363438</c:v>
                </c:pt>
                <c:pt idx="27">
                  <c:v>0.27149897975651971</c:v>
                </c:pt>
                <c:pt idx="28">
                  <c:v>0.29930466117799703</c:v>
                </c:pt>
                <c:pt idx="29">
                  <c:v>0.30486579746229214</c:v>
                </c:pt>
                <c:pt idx="30">
                  <c:v>0.31042693374658548</c:v>
                </c:pt>
                <c:pt idx="31">
                  <c:v>0.32711224718838494</c:v>
                </c:pt>
                <c:pt idx="32">
                  <c:v>0.35492110292471768</c:v>
                </c:pt>
                <c:pt idx="33">
                  <c:v>0.36048287407198298</c:v>
                </c:pt>
                <c:pt idx="34">
                  <c:v>0.36604464521925006</c:v>
                </c:pt>
              </c:numCache>
            </c:numRef>
          </c:val>
          <c:extLst>
            <c:ext xmlns:c16="http://schemas.microsoft.com/office/drawing/2014/chart" uri="{C3380CC4-5D6E-409C-BE32-E72D297353CC}">
              <c16:uniqueId val="{0000000C-28D1-4DD1-8010-9A3324D8C8F4}"/>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1'!$O$2:$O$58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8.2495819682963045E-2</c:v>
                </c:pt>
                <c:pt idx="24">
                  <c:v>0.21998885248790145</c:v>
                </c:pt>
                <c:pt idx="25">
                  <c:v>0.24748745904888825</c:v>
                </c:pt>
                <c:pt idx="26">
                  <c:v>0.27498606560987504</c:v>
                </c:pt>
                <c:pt idx="27">
                  <c:v>0.29299008689141193</c:v>
                </c:pt>
                <c:pt idx="28">
                  <c:v>0.32299678902730555</c:v>
                </c:pt>
                <c:pt idx="29">
                  <c:v>0.32899812945448481</c:v>
                </c:pt>
                <c:pt idx="30">
                  <c:v>0.33499946988166407</c:v>
                </c:pt>
                <c:pt idx="31">
                  <c:v>0.35300554651409666</c:v>
                </c:pt>
                <c:pt idx="32">
                  <c:v>0.38301567423481853</c:v>
                </c:pt>
                <c:pt idx="33">
                  <c:v>0.38901769977896361</c:v>
                </c:pt>
                <c:pt idx="34">
                  <c:v>0.39501972532310692</c:v>
                </c:pt>
              </c:numCache>
            </c:numRef>
          </c:val>
          <c:extLst>
            <c:ext xmlns:c16="http://schemas.microsoft.com/office/drawing/2014/chart" uri="{C3380CC4-5D6E-409C-BE32-E72D297353CC}">
              <c16:uniqueId val="{0000000D-28D1-4DD1-8010-9A3324D8C8F4}"/>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1'!$P$2:$P$58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9.1863007279918918E-2</c:v>
                </c:pt>
                <c:pt idx="24">
                  <c:v>0.24496801941311652</c:v>
                </c:pt>
                <c:pt idx="25">
                  <c:v>0.27558902183975587</c:v>
                </c:pt>
                <c:pt idx="26">
                  <c:v>0.30621002426639343</c:v>
                </c:pt>
                <c:pt idx="27">
                  <c:v>0.32625835573833495</c:v>
                </c:pt>
                <c:pt idx="28">
                  <c:v>0.35967224152490473</c:v>
                </c:pt>
                <c:pt idx="29">
                  <c:v>0.36635501868221887</c:v>
                </c:pt>
                <c:pt idx="30">
                  <c:v>0.373037795839533</c:v>
                </c:pt>
                <c:pt idx="31">
                  <c:v>0.39308841604216571</c:v>
                </c:pt>
                <c:pt idx="32">
                  <c:v>0.42650611637988689</c:v>
                </c:pt>
                <c:pt idx="33">
                  <c:v>0.43318965644743113</c:v>
                </c:pt>
                <c:pt idx="34">
                  <c:v>0.43987319651497536</c:v>
                </c:pt>
              </c:numCache>
            </c:numRef>
          </c:val>
          <c:extLst>
            <c:ext xmlns:c16="http://schemas.microsoft.com/office/drawing/2014/chart" uri="{C3380CC4-5D6E-409C-BE32-E72D297353CC}">
              <c16:uniqueId val="{0000000E-28D1-4DD1-8010-9A3324D8C8F4}"/>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1'!$Q$2:$Q$58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0.10707755436613553</c:v>
                </c:pt>
                <c:pt idx="24">
                  <c:v>0.2855401449763626</c:v>
                </c:pt>
                <c:pt idx="25">
                  <c:v>0.32123266309840837</c:v>
                </c:pt>
                <c:pt idx="26">
                  <c:v>0.35692518122045502</c:v>
                </c:pt>
                <c:pt idx="27">
                  <c:v>0.38029396008696814</c:v>
                </c:pt>
                <c:pt idx="28">
                  <c:v>0.41924192486448852</c:v>
                </c:pt>
                <c:pt idx="29">
                  <c:v>0.4270315178199926</c:v>
                </c:pt>
                <c:pt idx="30">
                  <c:v>0.43482111077549579</c:v>
                </c:pt>
                <c:pt idx="31">
                  <c:v>0.4581925574371537</c:v>
                </c:pt>
                <c:pt idx="32">
                  <c:v>0.49714496853991719</c:v>
                </c:pt>
                <c:pt idx="33">
                  <c:v>0.50493545076047042</c:v>
                </c:pt>
                <c:pt idx="34">
                  <c:v>0.51272593298102276</c:v>
                </c:pt>
              </c:numCache>
            </c:numRef>
          </c:val>
          <c:extLst>
            <c:ext xmlns:c16="http://schemas.microsoft.com/office/drawing/2014/chart" uri="{C3380CC4-5D6E-409C-BE32-E72D297353CC}">
              <c16:uniqueId val="{0000000F-28D1-4DD1-8010-9A3324D8C8F4}"/>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1'!$R$2:$R$58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0.13472801375325538</c:v>
                </c:pt>
                <c:pt idx="24">
                  <c:v>0.35927470334201139</c:v>
                </c:pt>
                <c:pt idx="25">
                  <c:v>0.40418404125976348</c:v>
                </c:pt>
                <c:pt idx="26">
                  <c:v>0.44909337917751646</c:v>
                </c:pt>
                <c:pt idx="27">
                  <c:v>0.47849663907789264</c:v>
                </c:pt>
                <c:pt idx="28">
                  <c:v>0.52750207224518775</c:v>
                </c:pt>
                <c:pt idx="29">
                  <c:v>0.53730315887864588</c:v>
                </c:pt>
                <c:pt idx="30">
                  <c:v>0.5471042455121049</c:v>
                </c:pt>
                <c:pt idx="31">
                  <c:v>0.57651086210794755</c:v>
                </c:pt>
                <c:pt idx="32">
                  <c:v>0.62552188976768441</c:v>
                </c:pt>
                <c:pt idx="33">
                  <c:v>0.63532409529963108</c:v>
                </c:pt>
                <c:pt idx="34">
                  <c:v>0.64512630083157863</c:v>
                </c:pt>
              </c:numCache>
            </c:numRef>
          </c:val>
          <c:extLst>
            <c:ext xmlns:c16="http://schemas.microsoft.com/office/drawing/2014/chart" uri="{C3380CC4-5D6E-409C-BE32-E72D297353CC}">
              <c16:uniqueId val="{00000010-28D1-4DD1-8010-9A3324D8C8F4}"/>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1'!$S$2:$S$58</c:f>
              <c:numCache>
                <c:formatCode>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0.19968721175398763</c:v>
                </c:pt>
                <c:pt idx="24">
                  <c:v>0.53249923134396937</c:v>
                </c:pt>
                <c:pt idx="25">
                  <c:v>0.59906163526196643</c:v>
                </c:pt>
                <c:pt idx="26">
                  <c:v>0.66562403917995994</c:v>
                </c:pt>
                <c:pt idx="27">
                  <c:v>0.70920409964709652</c:v>
                </c:pt>
                <c:pt idx="28">
                  <c:v>0.78183753375898934</c:v>
                </c:pt>
                <c:pt idx="29">
                  <c:v>0.7963642205813688</c:v>
                </c:pt>
                <c:pt idx="30">
                  <c:v>0.81089090740374825</c:v>
                </c:pt>
                <c:pt idx="31">
                  <c:v>0.85447594299921459</c:v>
                </c:pt>
                <c:pt idx="32">
                  <c:v>0.92711766899165937</c:v>
                </c:pt>
                <c:pt idx="33">
                  <c:v>0.94164601419014904</c:v>
                </c:pt>
                <c:pt idx="34">
                  <c:v>0.95617435938863871</c:v>
                </c:pt>
              </c:numCache>
            </c:numRef>
          </c:val>
          <c:extLs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561624496"/>
        <c:axId val="559259368"/>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c:ext xmlns:c16="http://schemas.microsoft.com/office/drawing/2014/chart" uri="{C3380CC4-5D6E-409C-BE32-E72D297353CC}">
                <c16:uniqueId val="{00000013-28D1-4DD1-8010-9A3324D8C8F4}"/>
              </c:ext>
            </c:extLst>
          </c:dPt>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1'!$AC$2:$AC$58</c:f>
              <c:numCache>
                <c:formatCode>0.0</c:formatCode>
                <c:ptCount val="35"/>
                <c:pt idx="23">
                  <c:v>12</c:v>
                </c:pt>
                <c:pt idx="33">
                  <c:v>8</c:v>
                </c:pt>
                <c:pt idx="34">
                  <c:v>8</c:v>
                </c:pt>
              </c:numCache>
            </c:numRef>
          </c:val>
          <c:extLst>
            <c:ext xmlns:c16="http://schemas.microsoft.com/office/drawing/2014/chart" uri="{C3380CC4-5D6E-409C-BE32-E72D297353CC}">
              <c16:uniqueId val="{00000014-28D1-4DD1-8010-9A3324D8C8F4}"/>
            </c:ext>
          </c:extLst>
        </c:ser>
        <c:ser>
          <c:idx val="28"/>
          <c:order val="28"/>
          <c:tx>
            <c:strRef>
              <c:f>'Chart 1'!$AD$1</c:f>
              <c:strCache>
                <c:ptCount val="1"/>
                <c:pt idx="0">
                  <c:v>Column5</c:v>
                </c:pt>
              </c:strCache>
            </c:strRef>
          </c:tx>
          <c:spPr>
            <a:solidFill>
              <a:sysClr val="windowText" lastClr="000000"/>
            </a:solidFill>
          </c:spPr>
          <c:invertIfNegative val="0"/>
          <c:cat>
            <c:strRef>
              <c:f>'Chart 1'!$A$2:$A$58</c:f>
              <c:strCache>
                <c:ptCount val="35"/>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strCache>
            </c:strRef>
          </c:cat>
          <c:val>
            <c:numRef>
              <c:f>'Chart 1'!$AD$24:$AD$48</c:f>
              <c:numCache>
                <c:formatCode>0.0</c:formatCode>
                <c:ptCount val="25"/>
                <c:pt idx="23">
                  <c:v>-4</c:v>
                </c:pt>
              </c:numCache>
            </c:numRef>
          </c:val>
          <c:extLs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559267208"/>
        <c:axId val="559255448"/>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1'!$X$2:$X$58</c:f>
              <c:numCache>
                <c:formatCode>0.0</c:formatCode>
                <c:ptCount val="35"/>
                <c:pt idx="0">
                  <c:v>-0.1</c:v>
                </c:pt>
                <c:pt idx="1">
                  <c:v>1.1000000000000001</c:v>
                </c:pt>
                <c:pt idx="2">
                  <c:v>1</c:v>
                </c:pt>
                <c:pt idx="3">
                  <c:v>2.6</c:v>
                </c:pt>
                <c:pt idx="4">
                  <c:v>3.7</c:v>
                </c:pt>
                <c:pt idx="5">
                  <c:v>0.9</c:v>
                </c:pt>
                <c:pt idx="6">
                  <c:v>3.5</c:v>
                </c:pt>
                <c:pt idx="7">
                  <c:v>1.8</c:v>
                </c:pt>
                <c:pt idx="8">
                  <c:v>1.9</c:v>
                </c:pt>
                <c:pt idx="9">
                  <c:v>2.5</c:v>
                </c:pt>
                <c:pt idx="10">
                  <c:v>0.5</c:v>
                </c:pt>
                <c:pt idx="11">
                  <c:v>0.7</c:v>
                </c:pt>
                <c:pt idx="12">
                  <c:v>-0.1</c:v>
                </c:pt>
                <c:pt idx="13">
                  <c:v>1.7</c:v>
                </c:pt>
                <c:pt idx="14">
                  <c:v>1.4</c:v>
                </c:pt>
                <c:pt idx="15">
                  <c:v>3.6</c:v>
                </c:pt>
                <c:pt idx="16">
                  <c:v>5.7</c:v>
                </c:pt>
                <c:pt idx="17">
                  <c:v>6.5</c:v>
                </c:pt>
                <c:pt idx="18">
                  <c:v>8.9</c:v>
                </c:pt>
                <c:pt idx="19">
                  <c:v>7.7</c:v>
                </c:pt>
                <c:pt idx="20">
                  <c:v>7.4</c:v>
                </c:pt>
                <c:pt idx="21">
                  <c:v>10.274467693331786</c:v>
                </c:pt>
                <c:pt idx="22">
                  <c:v>9.9151144159478548</c:v>
                </c:pt>
              </c:numCache>
            </c:numRef>
          </c:val>
          <c:smooth val="0"/>
          <c:extLst>
            <c:ext xmlns:c16="http://schemas.microsoft.com/office/drawing/2014/chart" uri="{C3380CC4-5D6E-409C-BE32-E72D297353CC}">
              <c16:uniqueId val="{00000018-28D1-4DD1-8010-9A3324D8C8F4}"/>
            </c:ext>
          </c:extLst>
        </c:ser>
        <c:ser>
          <c:idx val="22"/>
          <c:order val="22"/>
          <c:tx>
            <c:strRef>
              <c:f>'Chart 1'!$W$1</c:f>
              <c:strCache>
                <c:ptCount val="1"/>
                <c:pt idx="0">
                  <c:v>Current quarter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1'!$W$2:$W$58</c:f>
              <c:numCache>
                <c:formatCode>0.0</c:formatCode>
                <c:ptCount val="35"/>
                <c:pt idx="22">
                  <c:v>9.9151144159478548</c:v>
                </c:pt>
                <c:pt idx="23">
                  <c:v>9.4919388500000004</c:v>
                </c:pt>
                <c:pt idx="24">
                  <c:v>8.3000000000000007</c:v>
                </c:pt>
                <c:pt idx="25">
                  <c:v>5.90728002</c:v>
                </c:pt>
                <c:pt idx="26">
                  <c:v>4.4720435500000004</c:v>
                </c:pt>
                <c:pt idx="27">
                  <c:v>3.8838448300000001</c:v>
                </c:pt>
                <c:pt idx="28">
                  <c:v>3.6868941400000002</c:v>
                </c:pt>
                <c:pt idx="29">
                  <c:v>3.5249374599999999</c:v>
                </c:pt>
                <c:pt idx="30">
                  <c:v>3.64669322</c:v>
                </c:pt>
                <c:pt idx="31">
                  <c:v>3.7882876699999999</c:v>
                </c:pt>
                <c:pt idx="32">
                  <c:v>3.8575612499999998</c:v>
                </c:pt>
                <c:pt idx="33">
                  <c:v>3.8623582999999999</c:v>
                </c:pt>
                <c:pt idx="34">
                  <c:v>4</c:v>
                </c:pt>
              </c:numCache>
            </c:numRef>
          </c:val>
          <c:smooth val="0"/>
          <c:extLst>
            <c:ext xmlns:c16="http://schemas.microsoft.com/office/drawing/2014/chart" uri="{C3380CC4-5D6E-409C-BE32-E72D297353CC}">
              <c16:uniqueId val="{00000019-28D1-4DD1-8010-9A3324D8C8F4}"/>
            </c:ext>
          </c:extLst>
        </c:ser>
        <c:ser>
          <c:idx val="23"/>
          <c:order val="23"/>
          <c:tx>
            <c:strRef>
              <c:f>'Chart 1'!$Y$1</c:f>
              <c:strCache>
                <c:ptCount val="1"/>
                <c:pt idx="0">
                  <c:v>Previous quarter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1'!$Y$2:$Y$58</c:f>
              <c:numCache>
                <c:formatCode>0.0</c:formatCode>
                <c:ptCount val="35"/>
                <c:pt idx="21">
                  <c:v>10.274467693331786</c:v>
                </c:pt>
                <c:pt idx="22">
                  <c:v>9.7152830699999999</c:v>
                </c:pt>
                <c:pt idx="23">
                  <c:v>10.3162328</c:v>
                </c:pt>
                <c:pt idx="24">
                  <c:v>9.9199764100000003</c:v>
                </c:pt>
                <c:pt idx="25">
                  <c:v>6.9307775700000001</c:v>
                </c:pt>
                <c:pt idx="26">
                  <c:v>5.2666169299999996</c:v>
                </c:pt>
                <c:pt idx="27">
                  <c:v>3.9774948999999999</c:v>
                </c:pt>
                <c:pt idx="28">
                  <c:v>3.4131171999999999</c:v>
                </c:pt>
                <c:pt idx="29">
                  <c:v>3.3393074700000001</c:v>
                </c:pt>
                <c:pt idx="30">
                  <c:v>3.4314957399999999</c:v>
                </c:pt>
                <c:pt idx="31">
                  <c:v>3.5223154800000001</c:v>
                </c:pt>
                <c:pt idx="32">
                  <c:v>3.8</c:v>
                </c:pt>
                <c:pt idx="33">
                  <c:v>4</c:v>
                </c:pt>
              </c:numCache>
            </c:numRef>
          </c:val>
          <c:smooth val="0"/>
          <c:extLst>
            <c:ext xmlns:c16="http://schemas.microsoft.com/office/drawing/2014/chart" uri="{C3380CC4-5D6E-409C-BE32-E72D297353CC}">
              <c16:uniqueId val="{0000001A-28D1-4DD1-8010-9A3324D8C8F4}"/>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1'!$Z$2:$Z$58</c:f>
              <c:numCache>
                <c:formatCode>0.0</c:formatCode>
                <c:ptCount val="3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numCache>
            </c:numRef>
          </c:val>
          <c:smooth val="0"/>
          <c:extLst>
            <c:ext xmlns:c16="http://schemas.microsoft.com/office/drawing/2014/chart" uri="{C3380CC4-5D6E-409C-BE32-E72D297353CC}">
              <c16:uniqueId val="{0000001B-28D1-4DD1-8010-9A3324D8C8F4}"/>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1'!$AA$2:$AA$58</c:f>
              <c:numCache>
                <c:formatCode>0.0</c:formatCode>
                <c:ptCount val="3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numCache>
            </c:numRef>
          </c:val>
          <c:smooth val="0"/>
          <c:extLst>
            <c:ext xmlns:c16="http://schemas.microsoft.com/office/drawing/2014/chart" uri="{C3380CC4-5D6E-409C-BE32-E72D297353CC}">
              <c16:uniqueId val="{0000001C-28D1-4DD1-8010-9A3324D8C8F4}"/>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1'!$AB$2:$AB$58</c:f>
              <c:numCache>
                <c:formatCode>0.0</c:formatCode>
                <c:ptCount val="3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c:v>5.5</c:v>
                </c:pt>
                <c:pt idx="33">
                  <c:v>5.5</c:v>
                </c:pt>
                <c:pt idx="34">
                  <c:v>5.5</c:v>
                </c:pt>
              </c:numCache>
            </c:numRef>
          </c:val>
          <c:smooth val="0"/>
          <c:extLs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559267208"/>
        <c:axId val="559255448"/>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28D1-4DD1-8010-9A3324D8C8F4}"/>
                  </c:ext>
                </c:extLst>
              </c15:ser>
            </c15:filteredLineSeries>
          </c:ext>
        </c:extLst>
      </c:lineChart>
      <c:dateAx>
        <c:axId val="559267208"/>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559255448"/>
        <c:crosses val="autoZero"/>
        <c:auto val="0"/>
        <c:lblOffset val="100"/>
        <c:baseTimeUnit val="days"/>
      </c:dateAx>
      <c:valAx>
        <c:axId val="559255448"/>
        <c:scaling>
          <c:orientation val="minMax"/>
        </c:scaling>
        <c:delete val="1"/>
        <c:axPos val="l"/>
        <c:majorGridlines>
          <c:spPr>
            <a:ln>
              <a:noFill/>
            </a:ln>
          </c:spPr>
        </c:majorGridlines>
        <c:numFmt formatCode="0.0" sourceLinked="1"/>
        <c:majorTickMark val="none"/>
        <c:minorTickMark val="none"/>
        <c:tickLblPos val="nextTo"/>
        <c:crossAx val="559267208"/>
        <c:crosses val="autoZero"/>
        <c:crossBetween val="between"/>
      </c:valAx>
      <c:valAx>
        <c:axId val="559259368"/>
        <c:scaling>
          <c:orientation val="minMax"/>
          <c:max val="14"/>
          <c:min val="-1"/>
        </c:scaling>
        <c:delete val="0"/>
        <c:axPos val="r"/>
        <c:numFmt formatCode="0" sourceLinked="0"/>
        <c:majorTickMark val="in"/>
        <c:minorTickMark val="none"/>
        <c:tickLblPos val="nextTo"/>
        <c:spPr>
          <a:ln w="6350">
            <a:solidFill>
              <a:sysClr val="windowText" lastClr="000000"/>
            </a:solidFill>
          </a:ln>
        </c:spPr>
        <c:txPr>
          <a:bodyPr/>
          <a:lstStyle/>
          <a:p>
            <a:pPr>
              <a:defRPr sz="600">
                <a:solidFill>
                  <a:sysClr val="windowText" lastClr="000000"/>
                </a:solidFill>
              </a:defRPr>
            </a:pPr>
            <a:endParaRPr lang="en-US"/>
          </a:p>
        </c:txPr>
        <c:crossAx val="561624496"/>
        <c:crosses val="max"/>
        <c:crossBetween val="between"/>
        <c:majorUnit val="1"/>
      </c:valAx>
      <c:dateAx>
        <c:axId val="561624496"/>
        <c:scaling>
          <c:orientation val="minMax"/>
        </c:scaling>
        <c:delete val="1"/>
        <c:axPos val="b"/>
        <c:numFmt formatCode="General" sourceLinked="1"/>
        <c:majorTickMark val="out"/>
        <c:minorTickMark val="none"/>
        <c:tickLblPos val="nextTo"/>
        <c:crossAx val="559259368"/>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0998728019879385"/>
          <c:w val="0.75889603174603171"/>
          <c:h val="0.19001271980120615"/>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96825396825396"/>
          <c:y val="4.4444444444444446E-2"/>
          <c:w val="0.84260753968253965"/>
          <c:h val="0.84700294281396649"/>
        </c:manualLayout>
      </c:layout>
      <c:lineChart>
        <c:grouping val="standard"/>
        <c:varyColors val="0"/>
        <c:ser>
          <c:idx val="0"/>
          <c:order val="0"/>
          <c:tx>
            <c:strRef>
              <c:f>'Chart 11'!$B$1</c:f>
              <c:strCache>
                <c:ptCount val="1"/>
                <c:pt idx="0">
                  <c:v>Construction permits</c:v>
                </c:pt>
              </c:strCache>
            </c:strRef>
          </c:tx>
          <c:spPr>
            <a:ln w="28575" cap="rnd">
              <a:solidFill>
                <a:schemeClr val="accent1"/>
              </a:solidFill>
              <a:round/>
            </a:ln>
            <a:effectLst/>
          </c:spPr>
          <c:marker>
            <c:symbol val="none"/>
          </c:marker>
          <c:cat>
            <c:strRef>
              <c:f>'Chart 11'!$A$2:$A$24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11'!$B$2:$B$24</c:f>
              <c:numCache>
                <c:formatCode>0.0</c:formatCode>
                <c:ptCount val="23"/>
                <c:pt idx="0">
                  <c:v>219</c:v>
                </c:pt>
                <c:pt idx="1">
                  <c:v>490</c:v>
                </c:pt>
                <c:pt idx="2">
                  <c:v>563</c:v>
                </c:pt>
                <c:pt idx="3">
                  <c:v>527</c:v>
                </c:pt>
                <c:pt idx="4">
                  <c:v>246</c:v>
                </c:pt>
                <c:pt idx="5">
                  <c:v>394</c:v>
                </c:pt>
                <c:pt idx="6">
                  <c:v>503</c:v>
                </c:pt>
                <c:pt idx="7">
                  <c:v>337</c:v>
                </c:pt>
                <c:pt idx="8">
                  <c:v>380</c:v>
                </c:pt>
                <c:pt idx="9">
                  <c:v>624</c:v>
                </c:pt>
                <c:pt idx="10">
                  <c:v>789</c:v>
                </c:pt>
                <c:pt idx="11">
                  <c:v>819</c:v>
                </c:pt>
                <c:pt idx="12">
                  <c:v>881</c:v>
                </c:pt>
                <c:pt idx="13">
                  <c:v>521</c:v>
                </c:pt>
                <c:pt idx="14">
                  <c:v>954</c:v>
                </c:pt>
                <c:pt idx="15">
                  <c:v>608</c:v>
                </c:pt>
                <c:pt idx="16">
                  <c:v>493</c:v>
                </c:pt>
                <c:pt idx="17">
                  <c:v>573</c:v>
                </c:pt>
                <c:pt idx="18">
                  <c:v>808</c:v>
                </c:pt>
                <c:pt idx="19">
                  <c:v>904</c:v>
                </c:pt>
                <c:pt idx="20">
                  <c:v>745</c:v>
                </c:pt>
                <c:pt idx="21">
                  <c:v>951</c:v>
                </c:pt>
                <c:pt idx="22">
                  <c:v>1044</c:v>
                </c:pt>
              </c:numCache>
            </c:numRef>
          </c:val>
          <c:smooth val="0"/>
          <c:extLst>
            <c:ext xmlns:c16="http://schemas.microsoft.com/office/drawing/2014/chart" uri="{C3380CC4-5D6E-409C-BE32-E72D297353CC}">
              <c16:uniqueId val="{00000000-279A-49ED-899E-E632AA3C6B4F}"/>
            </c:ext>
          </c:extLst>
        </c:ser>
        <c:dLbls>
          <c:showLegendKey val="0"/>
          <c:showVal val="0"/>
          <c:showCatName val="0"/>
          <c:showSerName val="0"/>
          <c:showPercent val="0"/>
          <c:showBubbleSize val="0"/>
        </c:dLbls>
        <c:smooth val="0"/>
        <c:axId val="492980600"/>
        <c:axId val="492977648"/>
      </c:lineChart>
      <c:catAx>
        <c:axId val="49298060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92977648"/>
        <c:crosses val="autoZero"/>
        <c:auto val="1"/>
        <c:lblAlgn val="ctr"/>
        <c:lblOffset val="100"/>
        <c:noMultiLvlLbl val="0"/>
      </c:catAx>
      <c:valAx>
        <c:axId val="492977648"/>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929806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'Chart 12'!$A$3</c:f>
              <c:strCache>
                <c:ptCount val="1"/>
                <c:pt idx="0">
                  <c:v>Provate spendings</c:v>
                </c:pt>
              </c:strCache>
            </c:strRef>
          </c:tx>
          <c:spPr>
            <a:solidFill>
              <a:sysClr val="windowText" lastClr="000000">
                <a:lumMod val="50000"/>
                <a:lumOff val="50000"/>
              </a:sysClr>
            </a:solidFill>
          </c:spPr>
          <c:invertIfNegative val="0"/>
          <c:cat>
            <c:numRef>
              <c:f>'Chart 12'!$E$1:$M$1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12'!$E$3:$M$3</c:f>
              <c:numCache>
                <c:formatCode>0.0</c:formatCode>
                <c:ptCount val="9"/>
                <c:pt idx="0">
                  <c:v>11.171948684379835</c:v>
                </c:pt>
                <c:pt idx="1">
                  <c:v>6.4748337355101837</c:v>
                </c:pt>
                <c:pt idx="2">
                  <c:v>9.2333744416659673</c:v>
                </c:pt>
                <c:pt idx="3">
                  <c:v>-13.448422541328343</c:v>
                </c:pt>
                <c:pt idx="4">
                  <c:v>4.0976987838992835</c:v>
                </c:pt>
                <c:pt idx="5">
                  <c:v>7.8539790629120638</c:v>
                </c:pt>
                <c:pt idx="6">
                  <c:v>3.3165601664087889</c:v>
                </c:pt>
                <c:pt idx="7">
                  <c:v>3.8824502462238542</c:v>
                </c:pt>
                <c:pt idx="8">
                  <c:v>3.9434940145153177</c:v>
                </c:pt>
              </c:numCache>
            </c:numRef>
          </c:val>
          <c:extLst>
            <c:ext xmlns:c16="http://schemas.microsoft.com/office/drawing/2014/chart" uri="{C3380CC4-5D6E-409C-BE32-E72D297353CC}">
              <c16:uniqueId val="{00000001-D10B-4143-8CB2-114CBD32C340}"/>
            </c:ext>
          </c:extLst>
        </c:ser>
        <c:ser>
          <c:idx val="2"/>
          <c:order val="2"/>
          <c:tx>
            <c:strRef>
              <c:f>'Chart 12'!$A$4</c:f>
              <c:strCache>
                <c:ptCount val="1"/>
                <c:pt idx="0">
                  <c:v>Pgovernment spendings</c:v>
                </c:pt>
              </c:strCache>
            </c:strRef>
          </c:tx>
          <c:invertIfNegative val="0"/>
          <c:cat>
            <c:numRef>
              <c:f>'Chart 12'!$E$1:$M$1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12'!$E$4:$M$4</c:f>
              <c:numCache>
                <c:formatCode>0.0</c:formatCode>
                <c:ptCount val="9"/>
                <c:pt idx="0">
                  <c:v>0.57783244959738744</c:v>
                </c:pt>
                <c:pt idx="1">
                  <c:v>-1.9548548651758575</c:v>
                </c:pt>
                <c:pt idx="2">
                  <c:v>2.1749461064141649</c:v>
                </c:pt>
                <c:pt idx="3">
                  <c:v>2.3513164884384969</c:v>
                </c:pt>
                <c:pt idx="4">
                  <c:v>0.89022940926577276</c:v>
                </c:pt>
                <c:pt idx="5">
                  <c:v>1.8572377226384298</c:v>
                </c:pt>
                <c:pt idx="6">
                  <c:v>2.8645441549944319</c:v>
                </c:pt>
                <c:pt idx="7">
                  <c:v>0.69195015189107378</c:v>
                </c:pt>
                <c:pt idx="8">
                  <c:v>0.73313061332426099</c:v>
                </c:pt>
              </c:numCache>
            </c:numRef>
          </c:val>
          <c:extLst>
            <c:ext xmlns:c16="http://schemas.microsoft.com/office/drawing/2014/chart" uri="{C3380CC4-5D6E-409C-BE32-E72D297353CC}">
              <c16:uniqueId val="{00000002-D10B-4143-8CB2-114CBD32C340}"/>
            </c:ext>
          </c:extLst>
        </c:ser>
        <c:ser>
          <c:idx val="3"/>
          <c:order val="3"/>
          <c:tx>
            <c:strRef>
              <c:f>'Chart 12'!$A$5</c:f>
              <c:strCache>
                <c:ptCount val="1"/>
                <c:pt idx="0">
                  <c:v>Net exports</c:v>
                </c:pt>
              </c:strCache>
            </c:strRef>
          </c:tx>
          <c:spPr>
            <a:solidFill>
              <a:srgbClr val="ED7D31"/>
            </a:solidFill>
          </c:spPr>
          <c:invertIfNegative val="0"/>
          <c:cat>
            <c:numRef>
              <c:f>'Chart 12'!$E$1:$M$1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12'!$E$5:$M$5</c:f>
              <c:numCache>
                <c:formatCode>0.0</c:formatCode>
                <c:ptCount val="9"/>
                <c:pt idx="0">
                  <c:v>-3.8718539122781008</c:v>
                </c:pt>
                <c:pt idx="1">
                  <c:v>-4.5660977282628608</c:v>
                </c:pt>
                <c:pt idx="2">
                  <c:v>0.2</c:v>
                </c:pt>
                <c:pt idx="3">
                  <c:v>3.3</c:v>
                </c:pt>
                <c:pt idx="4">
                  <c:v>0.13924413865511465</c:v>
                </c:pt>
                <c:pt idx="5">
                  <c:v>1.4031017835858357</c:v>
                </c:pt>
                <c:pt idx="6">
                  <c:v>-7.2922931310425709E-2</c:v>
                </c:pt>
                <c:pt idx="7">
                  <c:v>-0.10958310926306769</c:v>
                </c:pt>
                <c:pt idx="8">
                  <c:v>0</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561622144"/>
        <c:axId val="561626848"/>
      </c:barChart>
      <c:lineChart>
        <c:grouping val="standard"/>
        <c:varyColors val="0"/>
        <c:ser>
          <c:idx val="0"/>
          <c:order val="0"/>
          <c:tx>
            <c:strRef>
              <c:f>'Chart 12'!$A$2</c:f>
              <c:strCache>
                <c:ptCount val="1"/>
                <c:pt idx="0">
                  <c:v>Economic growth</c:v>
                </c:pt>
              </c:strCache>
            </c:strRef>
          </c:tx>
          <c:spPr>
            <a:ln w="19050">
              <a:solidFill>
                <a:srgbClr val="C00000"/>
              </a:solidFill>
            </a:ln>
          </c:spPr>
          <c:marker>
            <c:symbol val="none"/>
          </c:marker>
          <c:cat>
            <c:numRef>
              <c:f>'Chart 12'!$E$1:$M$1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12'!$E$2:$M$2</c:f>
              <c:numCache>
                <c:formatCode>General</c:formatCode>
                <c:ptCount val="9"/>
                <c:pt idx="0">
                  <c:v>7.5</c:v>
                </c:pt>
                <c:pt idx="1">
                  <c:v>5.2</c:v>
                </c:pt>
                <c:pt idx="2" formatCode="0.0">
                  <c:v>7.6</c:v>
                </c:pt>
                <c:pt idx="3" formatCode="0.0">
                  <c:v>-7.3993502810758827</c:v>
                </c:pt>
                <c:pt idx="4" formatCode="0.0">
                  <c:v>5.695885600009305</c:v>
                </c:pt>
                <c:pt idx="5" formatCode="0.0">
                  <c:v>12.9</c:v>
                </c:pt>
                <c:pt idx="6" formatCode="0.0">
                  <c:v>4.5597201207871336</c:v>
                </c:pt>
                <c:pt idx="7" formatCode="0.0">
                  <c:v>4.4242195409625253</c:v>
                </c:pt>
                <c:pt idx="8" formatCode="0.0">
                  <c:v>4.2104088368595001</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561622144"/>
        <c:axId val="561626848"/>
      </c:lineChart>
      <c:catAx>
        <c:axId val="561622144"/>
        <c:scaling>
          <c:orientation val="minMax"/>
        </c:scaling>
        <c:delete val="0"/>
        <c:axPos val="b"/>
        <c:numFmt formatCode="General" sourceLinked="1"/>
        <c:majorTickMark val="out"/>
        <c:minorTickMark val="none"/>
        <c:tickLblPos val="low"/>
        <c:spPr>
          <a:ln w="6350">
            <a:solidFill>
              <a:sysClr val="windowText" lastClr="000000"/>
            </a:solidFill>
          </a:ln>
        </c:spPr>
        <c:txPr>
          <a:bodyPr/>
          <a:lstStyle/>
          <a:p>
            <a:pPr>
              <a:defRPr sz="600">
                <a:latin typeface="GHEA Grapalat" panose="02000506050000020003" pitchFamily="50" charset="0"/>
              </a:defRPr>
            </a:pPr>
            <a:endParaRPr lang="en-US"/>
          </a:p>
        </c:txPr>
        <c:crossAx val="561626848"/>
        <c:crosses val="autoZero"/>
        <c:auto val="1"/>
        <c:lblAlgn val="ctr"/>
        <c:lblOffset val="100"/>
        <c:noMultiLvlLbl val="0"/>
      </c:catAx>
      <c:valAx>
        <c:axId val="561626848"/>
        <c:scaling>
          <c:orientation val="minMax"/>
        </c:scaling>
        <c:delete val="0"/>
        <c:axPos val="l"/>
        <c:numFmt formatCode="0" sourceLinked="0"/>
        <c:majorTickMark val="out"/>
        <c:minorTickMark val="none"/>
        <c:tickLblPos val="nextTo"/>
        <c:spPr>
          <a:ln w="6350">
            <a:solidFill>
              <a:sysClr val="windowText" lastClr="000000"/>
            </a:solidFill>
          </a:ln>
        </c:spPr>
        <c:txPr>
          <a:bodyPr/>
          <a:lstStyle/>
          <a:p>
            <a:pPr>
              <a:defRPr sz="600">
                <a:latin typeface="GHEA Grapalat" panose="02000506050000020003" pitchFamily="50" charset="0"/>
              </a:defRPr>
            </a:pPr>
            <a:endParaRPr lang="en-US"/>
          </a:p>
        </c:txPr>
        <c:crossAx val="561622144"/>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4373471226371"/>
          <c:y val="6.9378744875433621E-2"/>
          <c:w val="0.87788550451213554"/>
          <c:h val="0.56572958132484075"/>
        </c:manualLayout>
      </c:layout>
      <c:lineChart>
        <c:grouping val="standard"/>
        <c:varyColors val="0"/>
        <c:ser>
          <c:idx val="1"/>
          <c:order val="0"/>
          <c:tx>
            <c:strRef>
              <c:f>'Chart 13'!$B$1</c:f>
              <c:strCache>
                <c:ptCount val="1"/>
                <c:pt idx="0">
                  <c:v>Real exports, %</c:v>
                </c:pt>
              </c:strCache>
            </c:strRef>
          </c:tx>
          <c:spPr>
            <a:ln w="19050" cap="rnd">
              <a:solidFill>
                <a:schemeClr val="tx1"/>
              </a:solidFill>
              <a:round/>
            </a:ln>
            <a:effectLst/>
          </c:spPr>
          <c:marker>
            <c:symbol val="none"/>
          </c:marker>
          <c:cat>
            <c:numRef>
              <c:f>'Chart 13'!$A$2:$A$13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13'!$B$2:$B$13</c:f>
              <c:numCache>
                <c:formatCode>0.0</c:formatCode>
                <c:ptCount val="9"/>
                <c:pt idx="0">
                  <c:v>19.3</c:v>
                </c:pt>
                <c:pt idx="1">
                  <c:v>5</c:v>
                </c:pt>
                <c:pt idx="2">
                  <c:v>15.995220488951546</c:v>
                </c:pt>
                <c:pt idx="3">
                  <c:v>-33.423685264824528</c:v>
                </c:pt>
                <c:pt idx="4">
                  <c:v>16.617007487598727</c:v>
                </c:pt>
                <c:pt idx="5">
                  <c:v>52.202527150902228</c:v>
                </c:pt>
                <c:pt idx="6">
                  <c:v>2.0305606428273393</c:v>
                </c:pt>
                <c:pt idx="7">
                  <c:v>3.3584936880316718</c:v>
                </c:pt>
                <c:pt idx="8">
                  <c:v>4.1929709647423152</c:v>
                </c:pt>
              </c:numCache>
            </c:numRef>
          </c:val>
          <c:smooth val="0"/>
          <c:extLst>
            <c:ext xmlns:c16="http://schemas.microsoft.com/office/drawing/2014/chart" uri="{C3380CC4-5D6E-409C-BE32-E72D297353CC}">
              <c16:uniqueId val="{00000000-0EDF-46F3-8125-E7901BF7627E}"/>
            </c:ext>
          </c:extLst>
        </c:ser>
        <c:ser>
          <c:idx val="2"/>
          <c:order val="1"/>
          <c:tx>
            <c:strRef>
              <c:f>'Chart 13'!$C$1</c:f>
              <c:strCache>
                <c:ptCount val="1"/>
                <c:pt idx="0">
                  <c:v>Real imports, %</c:v>
                </c:pt>
              </c:strCache>
            </c:strRef>
          </c:tx>
          <c:spPr>
            <a:ln w="19050" cap="rnd">
              <a:solidFill>
                <a:srgbClr val="FFC000"/>
              </a:solidFill>
              <a:prstDash val="solid"/>
              <a:round/>
            </a:ln>
            <a:effectLst/>
          </c:spPr>
          <c:marker>
            <c:symbol val="none"/>
          </c:marker>
          <c:cat>
            <c:numRef>
              <c:f>'Chart 13'!$A$2:$A$13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13'!$C$2:$C$13</c:f>
              <c:numCache>
                <c:formatCode>0.0</c:formatCode>
                <c:ptCount val="9"/>
                <c:pt idx="0">
                  <c:v>24.6</c:v>
                </c:pt>
                <c:pt idx="1">
                  <c:v>13.3</c:v>
                </c:pt>
                <c:pt idx="2">
                  <c:v>11.578436980437885</c:v>
                </c:pt>
                <c:pt idx="3">
                  <c:v>-31.44997809866004</c:v>
                </c:pt>
                <c:pt idx="4">
                  <c:v>12.884031395031897</c:v>
                </c:pt>
                <c:pt idx="5">
                  <c:v>39.513692131738509</c:v>
                </c:pt>
                <c:pt idx="6">
                  <c:v>1.8466355832886734</c:v>
                </c:pt>
                <c:pt idx="7">
                  <c:v>3.2781332803057097</c:v>
                </c:pt>
                <c:pt idx="8">
                  <c:v>3.9393307793897918</c:v>
                </c:pt>
              </c:numCache>
            </c:numRef>
          </c:val>
          <c:smooth val="0"/>
          <c:extLst>
            <c:ext xmlns:c16="http://schemas.microsoft.com/office/drawing/2014/chart" uri="{C3380CC4-5D6E-409C-BE32-E72D297353CC}">
              <c16:uniqueId val="{00000001-0EDF-46F3-8125-E7901BF7627E}"/>
            </c:ext>
          </c:extLst>
        </c:ser>
        <c:ser>
          <c:idx val="3"/>
          <c:order val="2"/>
          <c:tx>
            <c:strRef>
              <c:f>'Chart 13'!$D$1</c:f>
              <c:strCache>
                <c:ptCount val="1"/>
                <c:pt idx="0">
                  <c:v>Real exports, previous scenario, %</c:v>
                </c:pt>
              </c:strCache>
            </c:strRef>
          </c:tx>
          <c:spPr>
            <a:ln w="19050" cap="rnd">
              <a:solidFill>
                <a:srgbClr val="0070C0"/>
              </a:solidFill>
              <a:prstDash val="solid"/>
              <a:round/>
            </a:ln>
            <a:effectLst/>
          </c:spPr>
          <c:marker>
            <c:symbol val="none"/>
          </c:marker>
          <c:cat>
            <c:numRef>
              <c:f>'Chart 13'!$A$2:$A$13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13'!$D$2:$D$13</c:f>
              <c:numCache>
                <c:formatCode>0.0</c:formatCode>
                <c:ptCount val="9"/>
                <c:pt idx="0">
                  <c:v>19.3</c:v>
                </c:pt>
                <c:pt idx="1">
                  <c:v>5</c:v>
                </c:pt>
                <c:pt idx="2">
                  <c:v>15.995220488951546</c:v>
                </c:pt>
                <c:pt idx="3">
                  <c:v>-33.423685264824528</c:v>
                </c:pt>
                <c:pt idx="4">
                  <c:v>16.617007487598727</c:v>
                </c:pt>
                <c:pt idx="5">
                  <c:v>27.892031128471984</c:v>
                </c:pt>
                <c:pt idx="6">
                  <c:v>18.96451901684857</c:v>
                </c:pt>
                <c:pt idx="7">
                  <c:v>4.7269108178207517</c:v>
                </c:pt>
                <c:pt idx="8">
                  <c:v>4.3346636661086819</c:v>
                </c:pt>
              </c:numCache>
            </c:numRef>
          </c:val>
          <c:smooth val="0"/>
          <c:extLst>
            <c:ext xmlns:c16="http://schemas.microsoft.com/office/drawing/2014/chart" uri="{C3380CC4-5D6E-409C-BE32-E72D297353CC}">
              <c16:uniqueId val="{00000002-0EDF-46F3-8125-E7901BF7627E}"/>
            </c:ext>
          </c:extLst>
        </c:ser>
        <c:ser>
          <c:idx val="4"/>
          <c:order val="3"/>
          <c:tx>
            <c:strRef>
              <c:f>'Chart 13'!$E$1</c:f>
              <c:strCache>
                <c:ptCount val="1"/>
                <c:pt idx="0">
                  <c:v>Real imports, previous scenario, %</c:v>
                </c:pt>
              </c:strCache>
            </c:strRef>
          </c:tx>
          <c:spPr>
            <a:ln w="19050" cap="rnd">
              <a:solidFill>
                <a:srgbClr val="C00000"/>
              </a:solidFill>
              <a:round/>
            </a:ln>
            <a:effectLst/>
          </c:spPr>
          <c:marker>
            <c:symbol val="none"/>
          </c:marker>
          <c:cat>
            <c:numRef>
              <c:f>'Chart 13'!$A$2:$A$13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13'!$E$2:$E$13</c:f>
              <c:numCache>
                <c:formatCode>0.0</c:formatCode>
                <c:ptCount val="9"/>
                <c:pt idx="0">
                  <c:v>24.6</c:v>
                </c:pt>
                <c:pt idx="1">
                  <c:v>13.3</c:v>
                </c:pt>
                <c:pt idx="2">
                  <c:v>11.578436980437885</c:v>
                </c:pt>
                <c:pt idx="3">
                  <c:v>-31.44997809866004</c:v>
                </c:pt>
                <c:pt idx="4">
                  <c:v>12.884031395031897</c:v>
                </c:pt>
                <c:pt idx="5">
                  <c:v>24.297149245871026</c:v>
                </c:pt>
                <c:pt idx="6">
                  <c:v>15.282903688259992</c:v>
                </c:pt>
                <c:pt idx="7">
                  <c:v>4.1245488266785628</c:v>
                </c:pt>
                <c:pt idx="8">
                  <c:v>3.9061601146497651</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561620576"/>
        <c:axId val="561615480"/>
      </c:lineChart>
      <c:catAx>
        <c:axId val="561620576"/>
        <c:scaling>
          <c:orientation val="minMax"/>
        </c:scaling>
        <c:delete val="0"/>
        <c:axPos val="b"/>
        <c:numFmt formatCode="General" sourceLinked="0"/>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5480"/>
        <c:crosses val="autoZero"/>
        <c:auto val="1"/>
        <c:lblAlgn val="ctr"/>
        <c:lblOffset val="100"/>
        <c:noMultiLvlLbl val="0"/>
      </c:catAx>
      <c:valAx>
        <c:axId val="561615480"/>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0576"/>
        <c:crosses val="autoZero"/>
        <c:crossBetween val="between"/>
        <c:majorUnit val="10"/>
      </c:valAx>
      <c:spPr>
        <a:noFill/>
        <a:ln>
          <a:noFill/>
        </a:ln>
        <a:effectLst/>
      </c:spPr>
    </c:plotArea>
    <c:legend>
      <c:legendPos val="b"/>
      <c:layout>
        <c:manualLayout>
          <c:xMode val="edge"/>
          <c:yMode val="edge"/>
          <c:x val="7.6904761904761918E-4"/>
          <c:y val="0.75369334796947762"/>
          <c:w val="0.76680749674535142"/>
          <c:h val="0.22738509426804043"/>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14'!$B$1</c:f>
              <c:strCache>
                <c:ptCount val="1"/>
                <c:pt idx="0">
                  <c:v>Current projection</c:v>
                </c:pt>
              </c:strCache>
            </c:strRef>
          </c:tx>
          <c:spPr>
            <a:ln>
              <a:solidFill>
                <a:srgbClr val="C00000"/>
              </a:solidFill>
            </a:ln>
            <a:effectLst/>
          </c:spPr>
          <c:marker>
            <c:symbol val="none"/>
          </c:marker>
          <c:cat>
            <c:strRef>
              <c:f>'Chart 14'!$A$2:$A$37</c:f>
              <c:strCache>
                <c:ptCount val="3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III</c:v>
                </c:pt>
                <c:pt idx="31">
                  <c:v>IV</c:v>
                </c:pt>
                <c:pt idx="32">
                  <c:v>I 25</c:v>
                </c:pt>
                <c:pt idx="33">
                  <c:v>II</c:v>
                </c:pt>
                <c:pt idx="34">
                  <c:v>III</c:v>
                </c:pt>
                <c:pt idx="35">
                  <c:v>IV</c:v>
                </c:pt>
              </c:strCache>
            </c:strRef>
          </c:cat>
          <c:val>
            <c:numRef>
              <c:f>'Chart 14'!$B$2:$B$37</c:f>
              <c:numCache>
                <c:formatCode>0.0</c:formatCode>
                <c:ptCount val="36"/>
                <c:pt idx="0">
                  <c:v>21.8</c:v>
                </c:pt>
                <c:pt idx="1">
                  <c:v>20.5</c:v>
                </c:pt>
                <c:pt idx="2">
                  <c:v>19.899999999999999</c:v>
                </c:pt>
                <c:pt idx="3">
                  <c:v>20.6</c:v>
                </c:pt>
                <c:pt idx="4">
                  <c:v>20.6</c:v>
                </c:pt>
                <c:pt idx="5">
                  <c:v>20.2</c:v>
                </c:pt>
                <c:pt idx="6">
                  <c:v>20.100000000000001</c:v>
                </c:pt>
                <c:pt idx="7">
                  <c:v>20.8</c:v>
                </c:pt>
                <c:pt idx="8">
                  <c:v>21.9</c:v>
                </c:pt>
                <c:pt idx="9">
                  <c:v>17.7</c:v>
                </c:pt>
                <c:pt idx="10">
                  <c:v>18</c:v>
                </c:pt>
                <c:pt idx="11">
                  <c:v>17.899999999999999</c:v>
                </c:pt>
                <c:pt idx="12">
                  <c:v>19.8</c:v>
                </c:pt>
                <c:pt idx="13">
                  <c:v>17.5</c:v>
                </c:pt>
                <c:pt idx="14">
                  <c:v>18.2</c:v>
                </c:pt>
                <c:pt idx="15">
                  <c:v>16</c:v>
                </c:pt>
                <c:pt idx="16">
                  <c:v>15.6522275</c:v>
                </c:pt>
                <c:pt idx="17">
                  <c:v>14.5</c:v>
                </c:pt>
                <c:pt idx="18">
                  <c:v>14.971746100000001</c:v>
                </c:pt>
                <c:pt idx="19">
                  <c:v>14.3</c:v>
                </c:pt>
                <c:pt idx="20">
                  <c:v>14.7522275</c:v>
                </c:pt>
                <c:pt idx="21">
                  <c:v>13</c:v>
                </c:pt>
                <c:pt idx="22">
                  <c:v>13.5</c:v>
                </c:pt>
                <c:pt idx="23">
                  <c:v>13.2</c:v>
                </c:pt>
                <c:pt idx="24">
                  <c:v>14</c:v>
                </c:pt>
                <c:pt idx="25">
                  <c:v>14.5</c:v>
                </c:pt>
                <c:pt idx="26">
                  <c:v>14.8</c:v>
                </c:pt>
                <c:pt idx="27">
                  <c:v>15.2</c:v>
                </c:pt>
                <c:pt idx="28">
                  <c:v>15.4</c:v>
                </c:pt>
                <c:pt idx="29">
                  <c:v>15.4</c:v>
                </c:pt>
                <c:pt idx="30">
                  <c:v>15.3</c:v>
                </c:pt>
                <c:pt idx="31">
                  <c:v>15.3</c:v>
                </c:pt>
                <c:pt idx="32">
                  <c:v>15.2</c:v>
                </c:pt>
                <c:pt idx="33">
                  <c:v>15.2</c:v>
                </c:pt>
                <c:pt idx="34">
                  <c:v>15.1</c:v>
                </c:pt>
                <c:pt idx="35">
                  <c:v>15</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561623712"/>
        <c:axId val="561619792"/>
      </c:lineChart>
      <c:catAx>
        <c:axId val="56162371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9792"/>
        <c:crosses val="autoZero"/>
        <c:auto val="1"/>
        <c:lblAlgn val="ctr"/>
        <c:lblOffset val="100"/>
        <c:noMultiLvlLbl val="0"/>
      </c:catAx>
      <c:valAx>
        <c:axId val="561619792"/>
        <c:scaling>
          <c:orientation val="minMax"/>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37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15'!$B$1</c:f>
              <c:strCache>
                <c:ptCount val="1"/>
                <c:pt idx="0">
                  <c:v>Մասնավոր աշխատավարձեր</c:v>
                </c:pt>
              </c:strCache>
            </c:strRef>
          </c:tx>
          <c:spPr>
            <a:ln>
              <a:solidFill>
                <a:srgbClr val="C00000"/>
              </a:solidFill>
            </a:ln>
            <a:effectLst/>
          </c:spPr>
          <c:marker>
            <c:symbol val="none"/>
          </c:marker>
          <c:cat>
            <c:strRef>
              <c:f>'Chart 15'!$A$2:$A$37</c:f>
              <c:strCache>
                <c:ptCount val="3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Ill</c:v>
                </c:pt>
                <c:pt idx="31">
                  <c:v>IV</c:v>
                </c:pt>
                <c:pt idx="32">
                  <c:v>I 25</c:v>
                </c:pt>
                <c:pt idx="33">
                  <c:v>II</c:v>
                </c:pt>
                <c:pt idx="34">
                  <c:v>Ill</c:v>
                </c:pt>
                <c:pt idx="35">
                  <c:v>IV</c:v>
                </c:pt>
              </c:strCache>
            </c:strRef>
          </c:cat>
          <c:val>
            <c:numRef>
              <c:f>'Chart 15'!$B$2:$B$37</c:f>
              <c:numCache>
                <c:formatCode>0.0</c:formatCode>
                <c:ptCount val="36"/>
                <c:pt idx="0">
                  <c:v>2.9667580788287418</c:v>
                </c:pt>
                <c:pt idx="1">
                  <c:v>3.3975131122250701</c:v>
                </c:pt>
                <c:pt idx="2">
                  <c:v>3.4414398384440599</c:v>
                </c:pt>
                <c:pt idx="3">
                  <c:v>6.2</c:v>
                </c:pt>
                <c:pt idx="4">
                  <c:v>5</c:v>
                </c:pt>
                <c:pt idx="5">
                  <c:v>5</c:v>
                </c:pt>
                <c:pt idx="6">
                  <c:v>2.7</c:v>
                </c:pt>
                <c:pt idx="7">
                  <c:v>3.9</c:v>
                </c:pt>
                <c:pt idx="8">
                  <c:v>3</c:v>
                </c:pt>
                <c:pt idx="9">
                  <c:v>3.6</c:v>
                </c:pt>
                <c:pt idx="10">
                  <c:v>3.5</c:v>
                </c:pt>
                <c:pt idx="11">
                  <c:v>3</c:v>
                </c:pt>
                <c:pt idx="12">
                  <c:v>7.2722100000000864</c:v>
                </c:pt>
                <c:pt idx="13">
                  <c:v>0.10065000000008695</c:v>
                </c:pt>
                <c:pt idx="14">
                  <c:v>2.1192300000000159</c:v>
                </c:pt>
                <c:pt idx="15">
                  <c:v>2.671389999999974</c:v>
                </c:pt>
                <c:pt idx="16">
                  <c:v>1.6288299999998799</c:v>
                </c:pt>
                <c:pt idx="17">
                  <c:v>9.6934199999998327</c:v>
                </c:pt>
                <c:pt idx="18">
                  <c:v>9.6029899999998634</c:v>
                </c:pt>
                <c:pt idx="19">
                  <c:v>10.408230000000003</c:v>
                </c:pt>
                <c:pt idx="20">
                  <c:v>11.100000000000136</c:v>
                </c:pt>
                <c:pt idx="21">
                  <c:v>15.100000000000136</c:v>
                </c:pt>
                <c:pt idx="22">
                  <c:v>21.7</c:v>
                </c:pt>
                <c:pt idx="23">
                  <c:v>24.8</c:v>
                </c:pt>
                <c:pt idx="24">
                  <c:v>19.8</c:v>
                </c:pt>
                <c:pt idx="25">
                  <c:v>14.9</c:v>
                </c:pt>
                <c:pt idx="26">
                  <c:v>12.099999999999909</c:v>
                </c:pt>
                <c:pt idx="27">
                  <c:v>10.200000000000045</c:v>
                </c:pt>
                <c:pt idx="28">
                  <c:v>9.5</c:v>
                </c:pt>
                <c:pt idx="29">
                  <c:v>8.5999999999999091</c:v>
                </c:pt>
                <c:pt idx="30">
                  <c:v>8.4000000000000909</c:v>
                </c:pt>
                <c:pt idx="31">
                  <c:v>8.1999999999998181</c:v>
                </c:pt>
                <c:pt idx="32">
                  <c:v>7.7999999999999545</c:v>
                </c:pt>
                <c:pt idx="33">
                  <c:v>7.4000000000000909</c:v>
                </c:pt>
                <c:pt idx="34">
                  <c:v>7.2</c:v>
                </c:pt>
                <c:pt idx="35">
                  <c:v>7</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561616264"/>
        <c:axId val="561619008"/>
      </c:lineChart>
      <c:catAx>
        <c:axId val="56161626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9008"/>
        <c:crosses val="autoZero"/>
        <c:auto val="1"/>
        <c:lblAlgn val="ctr"/>
        <c:lblOffset val="100"/>
        <c:noMultiLvlLbl val="0"/>
      </c:catAx>
      <c:valAx>
        <c:axId val="561619008"/>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6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16'!$B$1</c:f>
              <c:strCache>
                <c:ptCount val="1"/>
                <c:pt idx="0">
                  <c:v>Expected scenario</c:v>
                </c:pt>
              </c:strCache>
            </c:strRef>
          </c:tx>
          <c:marker>
            <c:symbol val="none"/>
          </c:marker>
          <c:cat>
            <c:strRef>
              <c:f>'Chart 16'!$A$2:$A$37</c:f>
              <c:strCache>
                <c:ptCount val="3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Ill</c:v>
                </c:pt>
                <c:pt idx="31">
                  <c:v>IV</c:v>
                </c:pt>
                <c:pt idx="32">
                  <c:v>I 25</c:v>
                </c:pt>
                <c:pt idx="33">
                  <c:v>II</c:v>
                </c:pt>
                <c:pt idx="34">
                  <c:v>Ill</c:v>
                </c:pt>
                <c:pt idx="35">
                  <c:v>IV</c:v>
                </c:pt>
              </c:strCache>
            </c:strRef>
          </c:cat>
          <c:val>
            <c:numRef>
              <c:f>'Chart 16'!$B$2:$B$37</c:f>
              <c:numCache>
                <c:formatCode>0.0</c:formatCode>
                <c:ptCount val="36"/>
                <c:pt idx="0">
                  <c:v>-4.5401073099999998</c:v>
                </c:pt>
                <c:pt idx="1">
                  <c:v>0.82455643000000001</c:v>
                </c:pt>
                <c:pt idx="2">
                  <c:v>-0.89295461899999995</c:v>
                </c:pt>
                <c:pt idx="3">
                  <c:v>-4.8480081799999999</c:v>
                </c:pt>
                <c:pt idx="4">
                  <c:v>2.0061339299999998</c:v>
                </c:pt>
                <c:pt idx="5">
                  <c:v>-2.6364120099999999</c:v>
                </c:pt>
                <c:pt idx="6">
                  <c:v>1.18833696</c:v>
                </c:pt>
                <c:pt idx="7">
                  <c:v>-1.8000294999999999</c:v>
                </c:pt>
                <c:pt idx="8">
                  <c:v>0.93705443099999997</c:v>
                </c:pt>
                <c:pt idx="9">
                  <c:v>7.9429593199999999</c:v>
                </c:pt>
                <c:pt idx="10">
                  <c:v>8.3133774099999993</c:v>
                </c:pt>
                <c:pt idx="11">
                  <c:v>8.2615451800000006</c:v>
                </c:pt>
                <c:pt idx="12">
                  <c:v>5.1346284999999998</c:v>
                </c:pt>
                <c:pt idx="13">
                  <c:v>11.3905166</c:v>
                </c:pt>
                <c:pt idx="14">
                  <c:v>5.9261708300000002</c:v>
                </c:pt>
                <c:pt idx="15">
                  <c:v>11.4090179</c:v>
                </c:pt>
                <c:pt idx="16">
                  <c:v>13.6771441</c:v>
                </c:pt>
                <c:pt idx="17">
                  <c:v>9.6961009600000008</c:v>
                </c:pt>
                <c:pt idx="18">
                  <c:v>4.55472462</c:v>
                </c:pt>
                <c:pt idx="19">
                  <c:v>12.673454899999999</c:v>
                </c:pt>
                <c:pt idx="20">
                  <c:v>6.2273750699999999</c:v>
                </c:pt>
                <c:pt idx="21">
                  <c:v>3.50598857</c:v>
                </c:pt>
                <c:pt idx="22">
                  <c:v>5.9486913699999997</c:v>
                </c:pt>
                <c:pt idx="23">
                  <c:v>3.8962625399999999</c:v>
                </c:pt>
                <c:pt idx="24">
                  <c:v>4.3281882999999999</c:v>
                </c:pt>
                <c:pt idx="25">
                  <c:v>3.5039744700000002</c:v>
                </c:pt>
                <c:pt idx="26">
                  <c:v>4.5770466299999999</c:v>
                </c:pt>
                <c:pt idx="27">
                  <c:v>3.4602814899999998</c:v>
                </c:pt>
                <c:pt idx="28">
                  <c:v>2.0419420499999998</c:v>
                </c:pt>
                <c:pt idx="29">
                  <c:v>2.9041445800000001</c:v>
                </c:pt>
                <c:pt idx="30">
                  <c:v>2.9302869999999999</c:v>
                </c:pt>
                <c:pt idx="31">
                  <c:v>3.3148196200000002</c:v>
                </c:pt>
                <c:pt idx="32">
                  <c:v>2.9302869999999999</c:v>
                </c:pt>
                <c:pt idx="33">
                  <c:v>3</c:v>
                </c:pt>
                <c:pt idx="34">
                  <c:v>4</c:v>
                </c:pt>
                <c:pt idx="35">
                  <c:v>4</c:v>
                </c:pt>
              </c:numCache>
            </c:numRef>
          </c:val>
          <c:smooth val="0"/>
          <c:extLst>
            <c:ext xmlns:c16="http://schemas.microsoft.com/office/drawing/2014/chart" uri="{C3380CC4-5D6E-409C-BE32-E72D297353CC}">
              <c16:uniqueId val="{00000000-B7A8-47B6-A1BF-3755B57547B0}"/>
            </c:ext>
          </c:extLst>
        </c:ser>
        <c:dLbls>
          <c:showLegendKey val="0"/>
          <c:showVal val="0"/>
          <c:showCatName val="0"/>
          <c:showSerName val="0"/>
          <c:showPercent val="0"/>
          <c:showBubbleSize val="0"/>
        </c:dLbls>
        <c:smooth val="0"/>
        <c:axId val="561620184"/>
        <c:axId val="561617048"/>
      </c:lineChart>
      <c:catAx>
        <c:axId val="56162018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7048"/>
        <c:crosses val="autoZero"/>
        <c:auto val="1"/>
        <c:lblAlgn val="ctr"/>
        <c:lblOffset val="100"/>
        <c:noMultiLvlLbl val="0"/>
      </c:catAx>
      <c:valAx>
        <c:axId val="561617048"/>
        <c:scaling>
          <c:orientation val="minMax"/>
          <c:max val="14"/>
          <c:min val="-6"/>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01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2'!$K$36:$K$65</c:f>
              <c:numCache>
                <c:formatCode>0.0</c:formatCode>
                <c:ptCount val="30"/>
                <c:pt idx="0">
                  <c:v>7.5</c:v>
                </c:pt>
                <c:pt idx="1">
                  <c:v>5.2</c:v>
                </c:pt>
                <c:pt idx="2">
                  <c:v>4.8</c:v>
                </c:pt>
                <c:pt idx="3">
                  <c:v>4.7</c:v>
                </c:pt>
                <c:pt idx="4">
                  <c:v>6.2</c:v>
                </c:pt>
                <c:pt idx="5">
                  <c:v>7.6</c:v>
                </c:pt>
                <c:pt idx="6">
                  <c:v>7.1</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13.173269050694756</c:v>
                </c:pt>
                <c:pt idx="18">
                  <c:v>13.478254937028389</c:v>
                </c:pt>
                <c:pt idx="19">
                  <c:v>12.312267239332195</c:v>
                </c:pt>
                <c:pt idx="20">
                  <c:v>10.67897895803347</c:v>
                </c:pt>
                <c:pt idx="21">
                  <c:v>8.2021693475334327</c:v>
                </c:pt>
                <c:pt idx="22">
                  <c:v>7.8387425567925764</c:v>
                </c:pt>
                <c:pt idx="23">
                  <c:v>7.903850495433117</c:v>
                </c:pt>
                <c:pt idx="24">
                  <c:v>8.3855859012916056</c:v>
                </c:pt>
                <c:pt idx="25">
                  <c:v>8.5584368726608364</c:v>
                </c:pt>
                <c:pt idx="26">
                  <c:v>8.4270773909648273</c:v>
                </c:pt>
                <c:pt idx="27">
                  <c:v>8.4340910918668879</c:v>
                </c:pt>
                <c:pt idx="28">
                  <c:v>8.6367642076080902</c:v>
                </c:pt>
                <c:pt idx="29">
                  <c:v>8.6486668893109542</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2'!$J$36:$J$65</c:f>
              <c:numCache>
                <c:formatCode>0.0</c:formatCode>
                <c:ptCount val="30"/>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13.082300743564915</c:v>
                </c:pt>
                <c:pt idx="18">
                  <c:v>13.250834169203785</c:v>
                </c:pt>
                <c:pt idx="19">
                  <c:v>11.902909857247906</c:v>
                </c:pt>
                <c:pt idx="20">
                  <c:v>9.7692958867350512</c:v>
                </c:pt>
                <c:pt idx="21">
                  <c:v>7.1488070283305714</c:v>
                </c:pt>
                <c:pt idx="22">
                  <c:v>6.6417009896852726</c:v>
                </c:pt>
                <c:pt idx="23">
                  <c:v>6.5631296804213708</c:v>
                </c:pt>
                <c:pt idx="24">
                  <c:v>6.9011858383754205</c:v>
                </c:pt>
                <c:pt idx="25">
                  <c:v>7.0344531651897686</c:v>
                </c:pt>
                <c:pt idx="26">
                  <c:v>6.8635100389388768</c:v>
                </c:pt>
                <c:pt idx="27">
                  <c:v>6.8309400952860546</c:v>
                </c:pt>
                <c:pt idx="28">
                  <c:v>6.9940295664723742</c:v>
                </c:pt>
                <c:pt idx="29">
                  <c:v>7.0059322481752382</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2'!$I$36:$I$65</c:f>
              <c:numCache>
                <c:formatCode>0.0</c:formatCode>
                <c:ptCount val="30"/>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13.028184528954915</c:v>
                </c:pt>
                <c:pt idx="18">
                  <c:v>13.115543632678785</c:v>
                </c:pt>
                <c:pt idx="19">
                  <c:v>11.659386891502907</c:v>
                </c:pt>
                <c:pt idx="20">
                  <c:v>9.2281337406350499</c:v>
                </c:pt>
                <c:pt idx="21">
                  <c:v>6.522171410645548</c:v>
                </c:pt>
                <c:pt idx="22">
                  <c:v>5.9295919004152271</c:v>
                </c:pt>
                <c:pt idx="23">
                  <c:v>5.7655471195663033</c:v>
                </c:pt>
                <c:pt idx="24">
                  <c:v>6.0181298059353292</c:v>
                </c:pt>
                <c:pt idx="25">
                  <c:v>6.1278491843337477</c:v>
                </c:pt>
                <c:pt idx="26">
                  <c:v>5.9333581096669255</c:v>
                </c:pt>
                <c:pt idx="27">
                  <c:v>5.8772402175981728</c:v>
                </c:pt>
                <c:pt idx="28">
                  <c:v>6.0167817403685628</c:v>
                </c:pt>
                <c:pt idx="29">
                  <c:v>6.0286844220714269</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2'!$H$36:$H$65</c:f>
              <c:numCache>
                <c:formatCode>0.0</c:formatCode>
                <c:ptCount val="30"/>
                <c:pt idx="0">
                  <c:v>7.5</c:v>
                </c:pt>
                <c:pt idx="1">
                  <c:v>5.2</c:v>
                </c:pt>
                <c:pt idx="2">
                  <c:v>4.8</c:v>
                </c:pt>
                <c:pt idx="3">
                  <c:v>4.7</c:v>
                </c:pt>
                <c:pt idx="4">
                  <c:v>6.2</c:v>
                </c:pt>
                <c:pt idx="5">
                  <c:v>7.6</c:v>
                </c:pt>
                <c:pt idx="6">
                  <c:v>6.9</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12.984949214610165</c:v>
                </c:pt>
                <c:pt idx="18">
                  <c:v>13.00745534681691</c:v>
                </c:pt>
                <c:pt idx="19">
                  <c:v>11.464827976951531</c:v>
                </c:pt>
                <c:pt idx="20">
                  <c:v>8.7957805971875498</c:v>
                </c:pt>
                <c:pt idx="21">
                  <c:v>6.0215305564121451</c:v>
                </c:pt>
                <c:pt idx="22">
                  <c:v>5.3606633353959214</c:v>
                </c:pt>
                <c:pt idx="23">
                  <c:v>5.1283308437610948</c:v>
                </c:pt>
                <c:pt idx="24">
                  <c:v>5.3126258193442171</c:v>
                </c:pt>
                <c:pt idx="25">
                  <c:v>5.4035319278331668</c:v>
                </c:pt>
                <c:pt idx="26">
                  <c:v>5.1902275832568758</c:v>
                </c:pt>
                <c:pt idx="27">
                  <c:v>5.1152964212786545</c:v>
                </c:pt>
                <c:pt idx="28">
                  <c:v>5.2360246741395748</c:v>
                </c:pt>
                <c:pt idx="29">
                  <c:v>5.2479273558424389</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2'!$G$36:$G$65</c:f>
              <c:numCache>
                <c:formatCode>0.0</c:formatCode>
                <c:ptCount val="30"/>
                <c:pt idx="0">
                  <c:v>7.5</c:v>
                </c:pt>
                <c:pt idx="1">
                  <c:v>5.2</c:v>
                </c:pt>
                <c:pt idx="2">
                  <c:v>4.8</c:v>
                </c:pt>
                <c:pt idx="3">
                  <c:v>4.7</c:v>
                </c:pt>
                <c:pt idx="4">
                  <c:v>6.2</c:v>
                </c:pt>
                <c:pt idx="5">
                  <c:v>7.6</c:v>
                </c:pt>
                <c:pt idx="6">
                  <c:v>6.7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12.729677384970456</c:v>
                </c:pt>
                <c:pt idx="18">
                  <c:v>12.369275772717637</c:v>
                </c:pt>
                <c:pt idx="19">
                  <c:v>10.316104743572842</c:v>
                </c:pt>
                <c:pt idx="20">
                  <c:v>6.2430623007904629</c:v>
                </c:pt>
                <c:pt idx="21">
                  <c:v>3.5765809320144686</c:v>
                </c:pt>
                <c:pt idx="22">
                  <c:v>3.0234823829976554</c:v>
                </c:pt>
                <c:pt idx="23">
                  <c:v>2.8989185633622392</c:v>
                </c:pt>
                <c:pt idx="24">
                  <c:v>3.1909822109447727</c:v>
                </c:pt>
                <c:pt idx="25">
                  <c:v>3.2921165918833668</c:v>
                </c:pt>
                <c:pt idx="26">
                  <c:v>3.0890405197567201</c:v>
                </c:pt>
                <c:pt idx="27">
                  <c:v>3.0243376302281431</c:v>
                </c:pt>
                <c:pt idx="28">
                  <c:v>3.1552941555387086</c:v>
                </c:pt>
                <c:pt idx="29">
                  <c:v>3.1671968372415726</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2'!$F$36:$F$65</c:f>
              <c:numCache>
                <c:formatCode>0.0</c:formatCode>
                <c:ptCount val="30"/>
                <c:pt idx="0">
                  <c:v>7.5</c:v>
                </c:pt>
                <c:pt idx="1">
                  <c:v>5.2</c:v>
                </c:pt>
                <c:pt idx="2">
                  <c:v>4.8</c:v>
                </c:pt>
                <c:pt idx="3">
                  <c:v>4.7</c:v>
                </c:pt>
                <c:pt idx="4">
                  <c:v>6.2</c:v>
                </c:pt>
                <c:pt idx="5">
                  <c:v>7.6</c:v>
                </c:pt>
                <c:pt idx="6">
                  <c:v>6.6</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12.581340284705339</c:v>
                </c:pt>
                <c:pt idx="18">
                  <c:v>11.998433022054845</c:v>
                </c:pt>
                <c:pt idx="19">
                  <c:v>9.6485877923798142</c:v>
                </c:pt>
                <c:pt idx="20">
                  <c:v>4.7596912981392894</c:v>
                </c:pt>
                <c:pt idx="21">
                  <c:v>2.2423741894471165</c:v>
                </c:pt>
                <c:pt idx="22">
                  <c:v>1.8384399005141248</c:v>
                </c:pt>
                <c:pt idx="23">
                  <c:v>1.86304034096253</c:v>
                </c:pt>
                <c:pt idx="24">
                  <c:v>2.3042682486288855</c:v>
                </c:pt>
                <c:pt idx="25">
                  <c:v>2.4318918535892045</c:v>
                </c:pt>
                <c:pt idx="26">
                  <c:v>2.2553050054842827</c:v>
                </c:pt>
                <c:pt idx="27">
                  <c:v>2.2170913399774306</c:v>
                </c:pt>
                <c:pt idx="28">
                  <c:v>2.3745370893097206</c:v>
                </c:pt>
                <c:pt idx="29">
                  <c:v>2.3864397710125846</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2'!$E$36:$E$65</c:f>
              <c:numCache>
                <c:formatCode>0.0</c:formatCode>
                <c:ptCount val="30"/>
                <c:pt idx="0">
                  <c:v>7.5</c:v>
                </c:pt>
                <c:pt idx="1">
                  <c:v>5.2</c:v>
                </c:pt>
                <c:pt idx="2">
                  <c:v>4.8</c:v>
                </c:pt>
                <c:pt idx="3">
                  <c:v>4.7</c:v>
                </c:pt>
                <c:pt idx="4">
                  <c:v>6.2</c:v>
                </c:pt>
                <c:pt idx="5">
                  <c:v>7.6</c:v>
                </c:pt>
                <c:pt idx="6">
                  <c:v>6.5</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12.395671636882799</c:v>
                </c:pt>
                <c:pt idx="18">
                  <c:v>11.534261402498496</c:v>
                </c:pt>
                <c:pt idx="19">
                  <c:v>8.8130788771783859</c:v>
                </c:pt>
                <c:pt idx="20">
                  <c:v>2.9030048199138943</c:v>
                </c:pt>
                <c:pt idx="21">
                  <c:v>0.57239168766264104</c:v>
                </c:pt>
                <c:pt idx="22">
                  <c:v>0.35516137517056889</c:v>
                </c:pt>
                <c:pt idx="23">
                  <c:v>0.56646579205989378</c:v>
                </c:pt>
                <c:pt idx="24">
                  <c:v>1.1943976761671684</c:v>
                </c:pt>
                <c:pt idx="25">
                  <c:v>1.3551769677169636</c:v>
                </c:pt>
                <c:pt idx="26">
                  <c:v>1.2117458062015181</c:v>
                </c:pt>
                <c:pt idx="27">
                  <c:v>1.2066878272841421</c:v>
                </c:pt>
                <c:pt idx="28">
                  <c:v>1.3972892632059088</c:v>
                </c:pt>
                <c:pt idx="29">
                  <c:v>1.4091919449087729</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2'!$D$36:$D$65</c:f>
              <c:numCache>
                <c:formatCode>0.0</c:formatCode>
                <c:ptCount val="30"/>
                <c:pt idx="0">
                  <c:v>7.5</c:v>
                </c:pt>
                <c:pt idx="1">
                  <c:v>5.2</c:v>
                </c:pt>
                <c:pt idx="2">
                  <c:v>4.8</c:v>
                </c:pt>
                <c:pt idx="3">
                  <c:v>4.7</c:v>
                </c:pt>
                <c:pt idx="4">
                  <c:v>6.2</c:v>
                </c:pt>
                <c:pt idx="5">
                  <c:v>7.6</c:v>
                </c:pt>
                <c:pt idx="6">
                  <c:v>6.3</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12.083566241092932</c:v>
                </c:pt>
                <c:pt idx="18">
                  <c:v>10.753997913023825</c:v>
                </c:pt>
                <c:pt idx="19">
                  <c:v>7.4086045961239799</c:v>
                </c:pt>
                <c:pt idx="20">
                  <c:v>-0.21804913798478509</c:v>
                </c:pt>
                <c:pt idx="21">
                  <c:v>-2.2348165071197448</c:v>
                </c:pt>
                <c:pt idx="22">
                  <c:v>-2.1382010564955234</c:v>
                </c:pt>
                <c:pt idx="23">
                  <c:v>-1.6130508764899048</c:v>
                </c:pt>
                <c:pt idx="24">
                  <c:v>-0.67127322926633592</c:v>
                </c:pt>
                <c:pt idx="25">
                  <c:v>-0.45475987164210063</c:v>
                </c:pt>
                <c:pt idx="26">
                  <c:v>-0.54245696708310609</c:v>
                </c:pt>
                <c:pt idx="27">
                  <c:v>-0.49178087992604191</c:v>
                </c:pt>
                <c:pt idx="28">
                  <c:v>-0.24544537792983512</c:v>
                </c:pt>
                <c:pt idx="29">
                  <c:v>-0.2335426962269711</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561617832"/>
        <c:axId val="561617440"/>
      </c:areaChart>
      <c:lineChart>
        <c:grouping val="standard"/>
        <c:varyColors val="0"/>
        <c:ser>
          <c:idx val="14"/>
          <c:order val="8"/>
          <c:tx>
            <c:strRef>
              <c:f>'Chart 2'!$C$25</c:f>
              <c:strCache>
                <c:ptCount val="1"/>
                <c:pt idx="0">
                  <c:v>Previous forecast</c:v>
                </c:pt>
              </c:strCache>
            </c:strRef>
          </c:tx>
          <c:spPr>
            <a:ln w="12700">
              <a:solidFill>
                <a:srgbClr val="000000"/>
              </a:solidFill>
              <a:prstDash val="dash"/>
            </a:ln>
          </c:spPr>
          <c:marker>
            <c:symbol val="none"/>
          </c:marke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2'!$C$36:$C$64</c:f>
              <c:numCache>
                <c:formatCode>0.0</c:formatCode>
                <c:ptCount val="29"/>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12.944652578289023</c:v>
                </c:pt>
                <c:pt idx="17">
                  <c:v>12.922041841860604</c:v>
                </c:pt>
                <c:pt idx="18">
                  <c:v>12.610797870978317</c:v>
                </c:pt>
                <c:pt idx="19">
                  <c:v>10.42398689744148</c:v>
                </c:pt>
                <c:pt idx="20">
                  <c:v>6.7126704351634601</c:v>
                </c:pt>
                <c:pt idx="21">
                  <c:v>4.4292215772840962</c:v>
                </c:pt>
                <c:pt idx="22">
                  <c:v>3.8626846355808198</c:v>
                </c:pt>
                <c:pt idx="23">
                  <c:v>3.9690360097787334</c:v>
                </c:pt>
                <c:pt idx="24">
                  <c:v>4.118657973999575</c:v>
                </c:pt>
                <c:pt idx="25">
                  <c:v>4.1787707665206284</c:v>
                </c:pt>
                <c:pt idx="26">
                  <c:v>4.2</c:v>
                </c:pt>
                <c:pt idx="27">
                  <c:v>4.0999999999999996</c:v>
                </c:pt>
                <c:pt idx="28" formatCode="General">
                  <c:v>4.0999999999999996</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2'!$B$36:$B$65</c:f>
              <c:numCache>
                <c:formatCode>0.0</c:formatCode>
                <c:ptCount val="30"/>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12.233524383442358</c:v>
                </c:pt>
                <c:pt idx="17">
                  <c:v>12.927337800042423</c:v>
                </c:pt>
                <c:pt idx="18">
                  <c:v>12.863426810397556</c:v>
                </c:pt>
                <c:pt idx="19">
                  <c:v>11.014840142514032</c:v>
                </c:pt>
                <c:pt idx="20">
                  <c:v>7.720104182073257</c:v>
                </c:pt>
                <c:pt idx="21">
                  <c:v>4.5597201207871336</c:v>
                </c:pt>
                <c:pt idx="22">
                  <c:v>3.9354350707106818</c:v>
                </c:pt>
                <c:pt idx="23">
                  <c:v>3.8824718135498415</c:v>
                </c:pt>
                <c:pt idx="24">
                  <c:v>4.1985479882946635</c:v>
                </c:pt>
                <c:pt idx="25">
                  <c:v>4.4242195409625538</c:v>
                </c:pt>
                <c:pt idx="26">
                  <c:v>4.2</c:v>
                </c:pt>
                <c:pt idx="27">
                  <c:v>4.0999999999999996</c:v>
                </c:pt>
                <c:pt idx="28">
                  <c:v>4.0571674714680483</c:v>
                </c:pt>
                <c:pt idx="29">
                  <c:v>4.2104088368595001</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561617832"/>
        <c:axId val="561617440"/>
      </c:lineChart>
      <c:catAx>
        <c:axId val="56161783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561617440"/>
        <c:crossesAt val="-11"/>
        <c:auto val="1"/>
        <c:lblAlgn val="ctr"/>
        <c:lblOffset val="100"/>
        <c:tickLblSkip val="1"/>
        <c:tickMarkSkip val="1"/>
        <c:noMultiLvlLbl val="0"/>
      </c:catAx>
      <c:valAx>
        <c:axId val="561617440"/>
        <c:scaling>
          <c:orientation val="minMax"/>
          <c:max val="14"/>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56161783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60165240438350442"/>
        </c:manualLayout>
      </c:layout>
      <c:barChart>
        <c:barDir val="col"/>
        <c:grouping val="clustered"/>
        <c:varyColors val="0"/>
        <c:ser>
          <c:idx val="2"/>
          <c:order val="2"/>
          <c:tx>
            <c:strRef>
              <c:f>'Chart 18'!$A$4</c:f>
              <c:strCache>
                <c:ptCount val="1"/>
                <c:pt idx="0">
                  <c:v>Trade balance, scenario</c:v>
                </c:pt>
              </c:strCache>
            </c:strRef>
          </c:tx>
          <c:spPr>
            <a:solidFill>
              <a:schemeClr val="bg1">
                <a:lumMod val="50000"/>
              </a:schemeClr>
            </a:solidFill>
          </c:spPr>
          <c:invertIfNegative val="0"/>
          <c:cat>
            <c:strRef>
              <c:f>'Chart 18'!$B$1:$K$1</c:f>
              <c:strCache>
                <c:ptCount val="9"/>
                <c:pt idx="0">
                  <c:v>2017</c:v>
                </c:pt>
                <c:pt idx="1">
                  <c:v>2018</c:v>
                </c:pt>
                <c:pt idx="2">
                  <c:v>2019</c:v>
                </c:pt>
                <c:pt idx="3">
                  <c:v>2020</c:v>
                </c:pt>
                <c:pt idx="4">
                  <c:v>2021</c:v>
                </c:pt>
                <c:pt idx="5">
                  <c:v>2022</c:v>
                </c:pt>
                <c:pt idx="6">
                  <c:v>2023</c:v>
                </c:pt>
                <c:pt idx="7">
                  <c:v>2024</c:v>
                </c:pt>
                <c:pt idx="8">
                  <c:v>2025</c:v>
                </c:pt>
              </c:strCache>
            </c:strRef>
          </c:cat>
          <c:val>
            <c:numRef>
              <c:f>'Chart 18'!$B$4:$K$4</c:f>
              <c:numCache>
                <c:formatCode>0.0</c:formatCode>
                <c:ptCount val="9"/>
                <c:pt idx="0">
                  <c:v>-10.8</c:v>
                </c:pt>
                <c:pt idx="1">
                  <c:v>-13.7</c:v>
                </c:pt>
                <c:pt idx="2">
                  <c:v>-13.132666637090438</c:v>
                </c:pt>
                <c:pt idx="3">
                  <c:v>-10.004797887009472</c:v>
                </c:pt>
                <c:pt idx="4">
                  <c:v>-7.9202647550347685</c:v>
                </c:pt>
                <c:pt idx="5">
                  <c:v>-5.2546490421657337</c:v>
                </c:pt>
                <c:pt idx="6">
                  <c:v>-5.7454108835069189</c:v>
                </c:pt>
                <c:pt idx="7">
                  <c:v>-5.936254305714094</c:v>
                </c:pt>
                <c:pt idx="8">
                  <c:v>-5.7197767250958753</c:v>
                </c:pt>
              </c:numCache>
            </c:numRef>
          </c:val>
          <c:extLst>
            <c:ext xmlns:c16="http://schemas.microsoft.com/office/drawing/2014/chart" uri="{C3380CC4-5D6E-409C-BE32-E72D297353CC}">
              <c16:uniqueId val="{00000000-0D70-4806-8E7F-9FDBFA17BC84}"/>
            </c:ext>
          </c:extLst>
        </c:ser>
        <c:ser>
          <c:idx val="3"/>
          <c:order val="3"/>
          <c:tx>
            <c:strRef>
              <c:f>'Chart 18'!$A$5</c:f>
              <c:strCache>
                <c:ptCount val="1"/>
                <c:pt idx="0">
                  <c:v>Trade balance, previous quarter scenario</c:v>
                </c:pt>
              </c:strCache>
            </c:strRef>
          </c:tx>
          <c:spPr>
            <a:solidFill>
              <a:schemeClr val="accent2"/>
            </a:solidFill>
          </c:spPr>
          <c:invertIfNegative val="0"/>
          <c:cat>
            <c:strRef>
              <c:f>'Chart 18'!$B$1:$K$1</c:f>
              <c:strCache>
                <c:ptCount val="9"/>
                <c:pt idx="0">
                  <c:v>2017</c:v>
                </c:pt>
                <c:pt idx="1">
                  <c:v>2018</c:v>
                </c:pt>
                <c:pt idx="2">
                  <c:v>2019</c:v>
                </c:pt>
                <c:pt idx="3">
                  <c:v>2020</c:v>
                </c:pt>
                <c:pt idx="4">
                  <c:v>2021</c:v>
                </c:pt>
                <c:pt idx="5">
                  <c:v>2022</c:v>
                </c:pt>
                <c:pt idx="6">
                  <c:v>2023</c:v>
                </c:pt>
                <c:pt idx="7">
                  <c:v>2024</c:v>
                </c:pt>
                <c:pt idx="8">
                  <c:v>2025</c:v>
                </c:pt>
              </c:strCache>
            </c:strRef>
          </c:cat>
          <c:val>
            <c:numRef>
              <c:f>'Chart 18'!$B$5:$K$5</c:f>
              <c:numCache>
                <c:formatCode>0.0</c:formatCode>
                <c:ptCount val="9"/>
                <c:pt idx="3">
                  <c:v>-10.004797887009472</c:v>
                </c:pt>
                <c:pt idx="4">
                  <c:v>-7.9202647550347685</c:v>
                </c:pt>
                <c:pt idx="5">
                  <c:v>-9.0386638793825753</c:v>
                </c:pt>
                <c:pt idx="6">
                  <c:v>-8.5987307419475094</c:v>
                </c:pt>
                <c:pt idx="7">
                  <c:v>-8.4183962085450279</c:v>
                </c:pt>
                <c:pt idx="8">
                  <c:v>-7.8756950347626464</c:v>
                </c:pt>
              </c:numCache>
            </c:numRef>
          </c:val>
          <c:extLst>
            <c:ext xmlns:c16="http://schemas.microsoft.com/office/drawing/2014/chart" uri="{C3380CC4-5D6E-409C-BE32-E72D297353CC}">
              <c16:uniqueId val="{00000001-0D70-4806-8E7F-9FDBFA17BC84}"/>
            </c:ext>
          </c:extLst>
        </c:ser>
        <c:dLbls>
          <c:showLegendKey val="0"/>
          <c:showVal val="0"/>
          <c:showCatName val="0"/>
          <c:showSerName val="0"/>
          <c:showPercent val="0"/>
          <c:showBubbleSize val="0"/>
        </c:dLbls>
        <c:gapWidth val="150"/>
        <c:axId val="561622536"/>
        <c:axId val="561622928"/>
      </c:barChart>
      <c:lineChart>
        <c:grouping val="standard"/>
        <c:varyColors val="0"/>
        <c:ser>
          <c:idx val="0"/>
          <c:order val="0"/>
          <c:tx>
            <c:strRef>
              <c:f>'Chart 18'!$A$2</c:f>
              <c:strCache>
                <c:ptCount val="1"/>
                <c:pt idx="0">
                  <c:v>Current account, scenario</c:v>
                </c:pt>
              </c:strCache>
            </c:strRef>
          </c:tx>
          <c:spPr>
            <a:ln w="12700">
              <a:solidFill>
                <a:srgbClr val="002060"/>
              </a:solidFill>
            </a:ln>
          </c:spPr>
          <c:marker>
            <c:symbol val="none"/>
          </c:marker>
          <c:dLbls>
            <c:dLbl>
              <c:idx val="0"/>
              <c:layout>
                <c:manualLayout>
                  <c:x val="-5.5436507936507937E-2"/>
                  <c:y val="-1.30059092935921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32-4A99-B91E-5507D4BD8416}"/>
                </c:ext>
              </c:extLst>
            </c:dLbl>
            <c:dLbl>
              <c:idx val="1"/>
              <c:layout>
                <c:manualLayout>
                  <c:x val="-6.5515873015873069E-2"/>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7.559523809523809E-2"/>
                  <c:y val="2.2701485740740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0.10583333333333333"/>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2-4A99-B91E-5507D4BD8416}"/>
                </c:ext>
              </c:extLst>
            </c:dLbl>
            <c:dLbl>
              <c:idx val="4"/>
              <c:layout>
                <c:manualLayout>
                  <c:x val="-7.5595213640725301E-2"/>
                  <c:y val="9.0285316277212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32-4A99-B91E-5507D4BD8416}"/>
                </c:ext>
              </c:extLst>
            </c:dLbl>
            <c:dLbl>
              <c:idx val="5"/>
              <c:layout>
                <c:manualLayout>
                  <c:x val="-2.5124804090509514E-2"/>
                  <c:y val="-3.82265730297226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32-4A99-B91E-5507D4BD8416}"/>
                </c:ext>
              </c:extLst>
            </c:dLbl>
            <c:dLbl>
              <c:idx val="6"/>
              <c:layout>
                <c:manualLayout>
                  <c:x val="-3.0564087301587394E-2"/>
                  <c:y val="-4.4608104985348965E-2"/>
                </c:manualLayout>
              </c:layout>
              <c:showLegendKey val="0"/>
              <c:showVal val="1"/>
              <c:showCatName val="0"/>
              <c:showSerName val="0"/>
              <c:showPercent val="0"/>
              <c:showBubbleSize val="0"/>
              <c:extLst>
                <c:ext xmlns:c15="http://schemas.microsoft.com/office/drawing/2012/chart" uri="{CE6537A1-D6FC-4f65-9D91-7224C49458BB}">
                  <c15:layout>
                    <c:manualLayout>
                      <c:w val="8.891984126984126E-2"/>
                      <c:h val="8.7224663957239226E-2"/>
                    </c:manualLayout>
                  </c15:layout>
                </c:ext>
                <c:ext xmlns:c16="http://schemas.microsoft.com/office/drawing/2014/chart" uri="{C3380CC4-5D6E-409C-BE32-E72D297353CC}">
                  <c16:uniqueId val="{00000000-F2B9-4A1C-92AB-D1A4B32A74AB}"/>
                </c:ext>
              </c:extLst>
            </c:dLbl>
            <c:dLbl>
              <c:idx val="7"/>
              <c:layout>
                <c:manualLayout>
                  <c:x val="-4.893412698412708E-2"/>
                  <c:y val="-4.9266731832655876E-2"/>
                </c:manualLayout>
              </c:layout>
              <c:showLegendKey val="0"/>
              <c:showVal val="1"/>
              <c:showCatName val="0"/>
              <c:showSerName val="0"/>
              <c:showPercent val="0"/>
              <c:showBubbleSize val="0"/>
              <c:extLst>
                <c:ext xmlns:c15="http://schemas.microsoft.com/office/drawing/2012/chart" uri="{CE6537A1-D6FC-4f65-9D91-7224C49458BB}">
                  <c15:layout>
                    <c:manualLayout>
                      <c:w val="9.8999206349206351E-2"/>
                      <c:h val="8.300294830236063E-2"/>
                    </c:manualLayout>
                  </c15:layout>
                </c:ext>
                <c:ext xmlns:c16="http://schemas.microsoft.com/office/drawing/2014/chart" uri="{C3380CC4-5D6E-409C-BE32-E72D297353CC}">
                  <c16:uniqueId val="{00000002-F2B9-4A1C-92AB-D1A4B32A74AB}"/>
                </c:ext>
              </c:extLst>
            </c:dLbl>
            <c:dLbl>
              <c:idx val="8"/>
              <c:layout>
                <c:manualLayout>
                  <c:x val="-1.1789682539682541E-3"/>
                  <c:y val="-3.7014746789419004E-2"/>
                </c:manualLayout>
              </c:layout>
              <c:spPr>
                <a:noFill/>
                <a:ln>
                  <a:noFill/>
                </a:ln>
                <a:effectLst/>
              </c:spPr>
              <c:txPr>
                <a:bodyPr rot="0" wrap="square" lIns="0" tIns="36000" rIns="0" bIns="36000"/>
                <a:lstStyle/>
                <a:p>
                  <a:pPr>
                    <a:defRPr sz="600" i="1">
                      <a:latin typeface="GHEA Grapalat" panose="02000506050000020003" pitchFamily="50"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4569444444444447E-2"/>
                      <c:h val="7.0338555282836848E-2"/>
                    </c:manualLayout>
                  </c15:layout>
                </c:ext>
                <c:ext xmlns:c16="http://schemas.microsoft.com/office/drawing/2014/chart" uri="{C3380CC4-5D6E-409C-BE32-E72D297353CC}">
                  <c16:uniqueId val="{00000001-F2B9-4A1C-92AB-D1A4B32A74AB}"/>
                </c:ext>
              </c:extLst>
            </c:dLbl>
            <c:spPr>
              <a:noFill/>
              <a:ln>
                <a:noFill/>
              </a:ln>
              <a:effectLst/>
            </c:spPr>
            <c:txPr>
              <a:bodyPr rot="0" wrap="square" lIns="0" tIns="36000" rIns="0" bIns="36000"/>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'Chart 18'!$B$1:$K$1</c:f>
              <c:strCache>
                <c:ptCount val="9"/>
                <c:pt idx="0">
                  <c:v>2017</c:v>
                </c:pt>
                <c:pt idx="1">
                  <c:v>2018</c:v>
                </c:pt>
                <c:pt idx="2">
                  <c:v>2019</c:v>
                </c:pt>
                <c:pt idx="3">
                  <c:v>2020</c:v>
                </c:pt>
                <c:pt idx="4">
                  <c:v>2021</c:v>
                </c:pt>
                <c:pt idx="5">
                  <c:v>2022</c:v>
                </c:pt>
                <c:pt idx="6">
                  <c:v>2023</c:v>
                </c:pt>
                <c:pt idx="7">
                  <c:v>2024</c:v>
                </c:pt>
                <c:pt idx="8">
                  <c:v>2025</c:v>
                </c:pt>
              </c:strCache>
            </c:strRef>
          </c:cat>
          <c:val>
            <c:numRef>
              <c:f>'Chart 18'!$B$2:$K$2</c:f>
              <c:numCache>
                <c:formatCode>0.0</c:formatCode>
                <c:ptCount val="9"/>
                <c:pt idx="0">
                  <c:v>-1.5</c:v>
                </c:pt>
                <c:pt idx="1">
                  <c:v>-6.9</c:v>
                </c:pt>
                <c:pt idx="2">
                  <c:v>-7.333385713818938</c:v>
                </c:pt>
                <c:pt idx="3">
                  <c:v>-3.8</c:v>
                </c:pt>
                <c:pt idx="4">
                  <c:v>-3.6551270310805761</c:v>
                </c:pt>
                <c:pt idx="5">
                  <c:v>-3.2953582511586808</c:v>
                </c:pt>
                <c:pt idx="6">
                  <c:v>-4.7004318875972295</c:v>
                </c:pt>
                <c:pt idx="7">
                  <c:v>-5.0083766614084135</c:v>
                </c:pt>
                <c:pt idx="8">
                  <c:v>-4.9533501800927953</c:v>
                </c:pt>
              </c:numCache>
            </c:numRef>
          </c:val>
          <c:smooth val="0"/>
          <c:extLst>
            <c:ext xmlns:c16="http://schemas.microsoft.com/office/drawing/2014/chart" uri="{C3380CC4-5D6E-409C-BE32-E72D297353CC}">
              <c16:uniqueId val="{00000002-0D70-4806-8E7F-9FDBFA17BC84}"/>
            </c:ext>
          </c:extLst>
        </c:ser>
        <c:ser>
          <c:idx val="1"/>
          <c:order val="1"/>
          <c:tx>
            <c:strRef>
              <c:f>'Chart 18'!$A$3</c:f>
              <c:strCache>
                <c:ptCount val="1"/>
                <c:pt idx="0">
                  <c:v>Current account, previous quarter scenario</c:v>
                </c:pt>
              </c:strCache>
            </c:strRef>
          </c:tx>
          <c:spPr>
            <a:ln w="12700">
              <a:solidFill>
                <a:srgbClr val="C00000"/>
              </a:solidFill>
              <a:prstDash val="solid"/>
            </a:ln>
          </c:spPr>
          <c:marker>
            <c:symbol val="none"/>
          </c:marker>
          <c:cat>
            <c:strRef>
              <c:f>'Chart 18'!$B$1:$K$1</c:f>
              <c:strCache>
                <c:ptCount val="9"/>
                <c:pt idx="0">
                  <c:v>2017</c:v>
                </c:pt>
                <c:pt idx="1">
                  <c:v>2018</c:v>
                </c:pt>
                <c:pt idx="2">
                  <c:v>2019</c:v>
                </c:pt>
                <c:pt idx="3">
                  <c:v>2020</c:v>
                </c:pt>
                <c:pt idx="4">
                  <c:v>2021</c:v>
                </c:pt>
                <c:pt idx="5">
                  <c:v>2022</c:v>
                </c:pt>
                <c:pt idx="6">
                  <c:v>2023</c:v>
                </c:pt>
                <c:pt idx="7">
                  <c:v>2024</c:v>
                </c:pt>
                <c:pt idx="8">
                  <c:v>2025</c:v>
                </c:pt>
              </c:strCache>
            </c:strRef>
          </c:cat>
          <c:val>
            <c:numRef>
              <c:f>'Chart 18'!$B$3:$K$3</c:f>
              <c:numCache>
                <c:formatCode>0.0</c:formatCode>
                <c:ptCount val="9"/>
                <c:pt idx="3">
                  <c:v>-3.8</c:v>
                </c:pt>
                <c:pt idx="4">
                  <c:v>-3.6551270310805761</c:v>
                </c:pt>
                <c:pt idx="5">
                  <c:v>-3.4186650188324319</c:v>
                </c:pt>
                <c:pt idx="6">
                  <c:v>-5.2609614311999966</c:v>
                </c:pt>
                <c:pt idx="7">
                  <c:v>-5.322767014153527</c:v>
                </c:pt>
                <c:pt idx="8">
                  <c:v>-5.3669499516672357</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561622536"/>
        <c:axId val="561622928"/>
      </c:lineChart>
      <c:catAx>
        <c:axId val="561622536"/>
        <c:scaling>
          <c:orientation val="minMax"/>
        </c:scaling>
        <c:delete val="0"/>
        <c:axPos val="b"/>
        <c:numFmt formatCode="General" sourceLinked="0"/>
        <c:majorTickMark val="out"/>
        <c:minorTickMark val="none"/>
        <c:tickLblPos val="low"/>
        <c:spPr>
          <a:ln>
            <a:solidFill>
              <a:schemeClr val="tx1"/>
            </a:solidFill>
          </a:ln>
        </c:spPr>
        <c:txPr>
          <a:bodyPr/>
          <a:lstStyle/>
          <a:p>
            <a:pPr marL="0" indent="0">
              <a:spcAft>
                <a:spcPts val="0"/>
              </a:spcAft>
              <a:defRPr lang="en-US" sz="600" b="0">
                <a:solidFill>
                  <a:sysClr val="windowText" lastClr="000000"/>
                </a:solidFill>
                <a:effectLst/>
                <a:latin typeface="GHEA Grapalat" panose="02000506050000020003" pitchFamily="50" charset="0"/>
                <a:ea typeface="Times New Roman" panose="02020603050405020304" pitchFamily="18" charset="0"/>
                <a:cs typeface="Sylfaen" panose="010A0502050306030303" pitchFamily="18" charset="0"/>
              </a:defRPr>
            </a:pPr>
            <a:endParaRPr lang="en-US"/>
          </a:p>
        </c:txPr>
        <c:crossAx val="561622928"/>
        <c:crosses val="autoZero"/>
        <c:auto val="1"/>
        <c:lblAlgn val="ctr"/>
        <c:lblOffset val="100"/>
        <c:noMultiLvlLbl val="0"/>
      </c:catAx>
      <c:valAx>
        <c:axId val="561622928"/>
        <c:scaling>
          <c:orientation val="minMax"/>
          <c:min val="-15"/>
        </c:scaling>
        <c:delete val="0"/>
        <c:axPos val="l"/>
        <c:numFmt formatCode="0" sourceLinked="0"/>
        <c:majorTickMark val="out"/>
        <c:minorTickMark val="none"/>
        <c:tickLblPos val="nextTo"/>
        <c:spPr>
          <a:ln w="6350">
            <a:solidFill>
              <a:schemeClr val="tx1"/>
            </a:solidFill>
          </a:ln>
        </c:spPr>
        <c:txPr>
          <a:bodyPr/>
          <a:lstStyle/>
          <a:p>
            <a:pPr>
              <a:defRPr sz="600">
                <a:latin typeface="GHEA Grapalat" pitchFamily="50" charset="0"/>
              </a:defRPr>
            </a:pPr>
            <a:endParaRPr lang="en-US"/>
          </a:p>
        </c:txPr>
        <c:crossAx val="561622536"/>
        <c:crosses val="autoZero"/>
        <c:crossBetween val="between"/>
        <c:majorUnit val="5"/>
      </c:valAx>
      <c:spPr>
        <a:noFill/>
      </c:spPr>
    </c:plotArea>
    <c:legend>
      <c:legendPos val="b"/>
      <c:layout>
        <c:manualLayout>
          <c:xMode val="edge"/>
          <c:yMode val="edge"/>
          <c:x val="0"/>
          <c:y val="0.74437347051700875"/>
          <c:w val="0.89567443069100983"/>
          <c:h val="0.2381147740243143"/>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9880952380953E-2"/>
          <c:y val="5.8666666666666666E-2"/>
          <c:w val="0.84896468253968249"/>
          <c:h val="0.4711878215223097"/>
        </c:manualLayout>
      </c:layout>
      <c:barChart>
        <c:barDir val="col"/>
        <c:grouping val="clustered"/>
        <c:varyColors val="0"/>
        <c:ser>
          <c:idx val="0"/>
          <c:order val="0"/>
          <c:tx>
            <c:strRef>
              <c:f>'Chart 19'!$A$2</c:f>
              <c:strCache>
                <c:ptCount val="1"/>
                <c:pt idx="0">
                  <c:v>Revenue impulse</c:v>
                </c:pt>
              </c:strCache>
            </c:strRef>
          </c:tx>
          <c:spPr>
            <a:solidFill>
              <a:schemeClr val="bg1">
                <a:lumMod val="65000"/>
              </a:schemeClr>
            </a:solidFill>
            <a:ln>
              <a:noFill/>
            </a:ln>
            <a:effectLst/>
          </c:spPr>
          <c:invertIfNegative val="0"/>
          <c:cat>
            <c:strRef>
              <c:f>'Chart 19'!$B$1:$G$1</c:f>
              <c:strCache>
                <c:ptCount val="6"/>
                <c:pt idx="0">
                  <c:v>2017</c:v>
                </c:pt>
                <c:pt idx="1">
                  <c:v>2018</c:v>
                </c:pt>
                <c:pt idx="2">
                  <c:v>2019</c:v>
                </c:pt>
                <c:pt idx="3">
                  <c:v>2020</c:v>
                </c:pt>
                <c:pt idx="4">
                  <c:v>2021</c:v>
                </c:pt>
                <c:pt idx="5">
                  <c:v>2022 scenario</c:v>
                </c:pt>
              </c:strCache>
            </c:strRef>
          </c:cat>
          <c:val>
            <c:numRef>
              <c:f>'Chart 19'!$B$2:$G$2</c:f>
              <c:numCache>
                <c:formatCode>0.0</c:formatCode>
                <c:ptCount val="6"/>
                <c:pt idx="0">
                  <c:v>0.72068153690000014</c:v>
                </c:pt>
                <c:pt idx="1">
                  <c:v>-2.8197908536999998</c:v>
                </c:pt>
                <c:pt idx="2">
                  <c:v>0.2166068884999999</c:v>
                </c:pt>
                <c:pt idx="3">
                  <c:v>0.65536907100000019</c:v>
                </c:pt>
                <c:pt idx="4">
                  <c:v>0.09</c:v>
                </c:pt>
                <c:pt idx="5" formatCode="General">
                  <c:v>1.3</c:v>
                </c:pt>
              </c:numCache>
            </c:numRef>
          </c:val>
          <c:extLst>
            <c:ext xmlns:c16="http://schemas.microsoft.com/office/drawing/2014/chart" uri="{C3380CC4-5D6E-409C-BE32-E72D297353CC}">
              <c16:uniqueId val="{00000000-79D2-3448-9950-8DF92CC4773F}"/>
            </c:ext>
          </c:extLst>
        </c:ser>
        <c:ser>
          <c:idx val="1"/>
          <c:order val="1"/>
          <c:tx>
            <c:strRef>
              <c:f>'Chart 19'!$A$3</c:f>
              <c:strCache>
                <c:ptCount val="1"/>
                <c:pt idx="0">
                  <c:v>Expenditure impulse</c:v>
                </c:pt>
              </c:strCache>
            </c:strRef>
          </c:tx>
          <c:spPr>
            <a:solidFill>
              <a:schemeClr val="accent2"/>
            </a:solidFill>
            <a:ln>
              <a:noFill/>
            </a:ln>
            <a:effectLst/>
          </c:spPr>
          <c:invertIfNegative val="0"/>
          <c:cat>
            <c:strRef>
              <c:f>'Chart 19'!$B$1:$G$1</c:f>
              <c:strCache>
                <c:ptCount val="6"/>
                <c:pt idx="0">
                  <c:v>2017</c:v>
                </c:pt>
                <c:pt idx="1">
                  <c:v>2018</c:v>
                </c:pt>
                <c:pt idx="2">
                  <c:v>2019</c:v>
                </c:pt>
                <c:pt idx="3">
                  <c:v>2020</c:v>
                </c:pt>
                <c:pt idx="4">
                  <c:v>2021</c:v>
                </c:pt>
                <c:pt idx="5">
                  <c:v>2022 scenario</c:v>
                </c:pt>
              </c:strCache>
            </c:strRef>
          </c:cat>
          <c:val>
            <c:numRef>
              <c:f>'Chart 19'!$B$3:$G$3</c:f>
              <c:numCache>
                <c:formatCode>0.0</c:formatCode>
                <c:ptCount val="6"/>
                <c:pt idx="0">
                  <c:v>-3.2727567190000002</c:v>
                </c:pt>
                <c:pt idx="1">
                  <c:v>0.25524540299999998</c:v>
                </c:pt>
                <c:pt idx="2">
                  <c:v>1.3521841878</c:v>
                </c:pt>
                <c:pt idx="3">
                  <c:v>3.5471789190000003</c:v>
                </c:pt>
                <c:pt idx="4">
                  <c:v>-0.95</c:v>
                </c:pt>
                <c:pt idx="5" formatCode="General">
                  <c:v>-0.2</c:v>
                </c:pt>
              </c:numCache>
            </c:numRef>
          </c:val>
          <c:extLst>
            <c:ext xmlns:c16="http://schemas.microsoft.com/office/drawing/2014/chart" uri="{C3380CC4-5D6E-409C-BE32-E72D297353CC}">
              <c16:uniqueId val="{00000001-79D2-3448-9950-8DF92CC4773F}"/>
            </c:ext>
          </c:extLst>
        </c:ser>
        <c:dLbls>
          <c:showLegendKey val="0"/>
          <c:showVal val="0"/>
          <c:showCatName val="0"/>
          <c:showSerName val="0"/>
          <c:showPercent val="0"/>
          <c:showBubbleSize val="0"/>
        </c:dLbls>
        <c:gapWidth val="219"/>
        <c:overlap val="-27"/>
        <c:axId val="561626456"/>
        <c:axId val="561623320"/>
      </c:barChart>
      <c:lineChart>
        <c:grouping val="standard"/>
        <c:varyColors val="0"/>
        <c:ser>
          <c:idx val="2"/>
          <c:order val="2"/>
          <c:tx>
            <c:strRef>
              <c:f>'Chart 19'!$A$4</c:f>
              <c:strCache>
                <c:ptCount val="1"/>
                <c:pt idx="0">
                  <c:v>Fiscal impulse</c:v>
                </c:pt>
              </c:strCache>
            </c:strRef>
          </c:tx>
          <c:spPr>
            <a:ln w="19050" cap="rnd">
              <a:solidFill>
                <a:srgbClr val="002060"/>
              </a:solidFill>
              <a:round/>
            </a:ln>
            <a:effectLst/>
          </c:spPr>
          <c:marker>
            <c:symbol val="none"/>
          </c:marker>
          <c:cat>
            <c:strRef>
              <c:f>'Chart 19'!$B$1:$G$1</c:f>
              <c:strCache>
                <c:ptCount val="6"/>
                <c:pt idx="0">
                  <c:v>2017</c:v>
                </c:pt>
                <c:pt idx="1">
                  <c:v>2018</c:v>
                </c:pt>
                <c:pt idx="2">
                  <c:v>2019</c:v>
                </c:pt>
                <c:pt idx="3">
                  <c:v>2020</c:v>
                </c:pt>
                <c:pt idx="4">
                  <c:v>2021</c:v>
                </c:pt>
                <c:pt idx="5">
                  <c:v>2022 scenario</c:v>
                </c:pt>
              </c:strCache>
            </c:strRef>
          </c:cat>
          <c:val>
            <c:numRef>
              <c:f>'Chart 19'!$B$4:$G$4</c:f>
              <c:numCache>
                <c:formatCode>0.0</c:formatCode>
                <c:ptCount val="6"/>
                <c:pt idx="0">
                  <c:v>-2.5520751821000003</c:v>
                </c:pt>
                <c:pt idx="1">
                  <c:v>-2.5645454506999998</c:v>
                </c:pt>
                <c:pt idx="2">
                  <c:v>1.5687910762999999</c:v>
                </c:pt>
                <c:pt idx="3">
                  <c:v>4.2025479900000002</c:v>
                </c:pt>
                <c:pt idx="4">
                  <c:v>-0.75</c:v>
                </c:pt>
                <c:pt idx="5" formatCode="General">
                  <c:v>0.3</c:v>
                </c:pt>
              </c:numCache>
            </c:numRef>
          </c:val>
          <c:smooth val="0"/>
          <c:extLst>
            <c:ext xmlns:c16="http://schemas.microsoft.com/office/drawing/2014/chart" uri="{C3380CC4-5D6E-409C-BE32-E72D297353CC}">
              <c16:uniqueId val="{00000002-79D2-3448-9950-8DF92CC4773F}"/>
            </c:ext>
          </c:extLst>
        </c:ser>
        <c:ser>
          <c:idx val="3"/>
          <c:order val="3"/>
          <c:tx>
            <c:strRef>
              <c:f>'Chart 19'!$A$5</c:f>
              <c:strCache>
                <c:ptCount val="1"/>
                <c:pt idx="0">
                  <c:v>Fiscal impulse (previous scenario)</c:v>
                </c:pt>
              </c:strCache>
            </c:strRef>
          </c:tx>
          <c:spPr>
            <a:ln w="19050" cap="rnd">
              <a:solidFill>
                <a:srgbClr val="C00000"/>
              </a:solidFill>
              <a:round/>
            </a:ln>
            <a:effectLst/>
          </c:spPr>
          <c:marker>
            <c:symbol val="none"/>
          </c:marker>
          <c:cat>
            <c:strRef>
              <c:f>'Chart 19'!$B$1:$G$1</c:f>
              <c:strCache>
                <c:ptCount val="6"/>
                <c:pt idx="0">
                  <c:v>2017</c:v>
                </c:pt>
                <c:pt idx="1">
                  <c:v>2018</c:v>
                </c:pt>
                <c:pt idx="2">
                  <c:v>2019</c:v>
                </c:pt>
                <c:pt idx="3">
                  <c:v>2020</c:v>
                </c:pt>
                <c:pt idx="4">
                  <c:v>2021</c:v>
                </c:pt>
                <c:pt idx="5">
                  <c:v>2022 scenario</c:v>
                </c:pt>
              </c:strCache>
            </c:strRef>
          </c:cat>
          <c:val>
            <c:numRef>
              <c:f>'Chart 19'!$B$5:$G$5</c:f>
              <c:numCache>
                <c:formatCode>0.0</c:formatCode>
                <c:ptCount val="6"/>
                <c:pt idx="0">
                  <c:v>-2.5520751821000003</c:v>
                </c:pt>
                <c:pt idx="1">
                  <c:v>-2.5645454506999998</c:v>
                </c:pt>
                <c:pt idx="2">
                  <c:v>1.5687910762999999</c:v>
                </c:pt>
                <c:pt idx="3">
                  <c:v>4.2025479900000002</c:v>
                </c:pt>
                <c:pt idx="4">
                  <c:v>-0.75</c:v>
                </c:pt>
                <c:pt idx="5" formatCode="General">
                  <c:v>-1.1000000000000001</c:v>
                </c:pt>
              </c:numCache>
            </c:numRef>
          </c:val>
          <c:smooth val="0"/>
          <c:extLst>
            <c:ext xmlns:c16="http://schemas.microsoft.com/office/drawing/2014/chart" uri="{C3380CC4-5D6E-409C-BE32-E72D297353CC}">
              <c16:uniqueId val="{00000003-79D2-3448-9950-8DF92CC4773F}"/>
            </c:ext>
          </c:extLst>
        </c:ser>
        <c:dLbls>
          <c:showLegendKey val="0"/>
          <c:showVal val="0"/>
          <c:showCatName val="0"/>
          <c:showSerName val="0"/>
          <c:showPercent val="0"/>
          <c:showBubbleSize val="0"/>
        </c:dLbls>
        <c:marker val="1"/>
        <c:smooth val="0"/>
        <c:axId val="561626456"/>
        <c:axId val="561623320"/>
      </c:lineChart>
      <c:catAx>
        <c:axId val="56162645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3320"/>
        <c:crosses val="autoZero"/>
        <c:auto val="1"/>
        <c:lblAlgn val="ctr"/>
        <c:lblOffset val="100"/>
        <c:noMultiLvlLbl val="0"/>
      </c:catAx>
      <c:valAx>
        <c:axId val="561623320"/>
        <c:scaling>
          <c:orientation val="minMax"/>
          <c:max val="5"/>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6456"/>
        <c:crosses val="autoZero"/>
        <c:crossBetween val="between"/>
        <c:majorUnit val="1"/>
      </c:valAx>
      <c:spPr>
        <a:noFill/>
        <a:ln>
          <a:noFill/>
        </a:ln>
        <a:effectLst/>
      </c:spPr>
    </c:plotArea>
    <c:legend>
      <c:legendPos val="b"/>
      <c:layout>
        <c:manualLayout>
          <c:xMode val="edge"/>
          <c:yMode val="edge"/>
          <c:x val="3.7861111111111102E-2"/>
          <c:y val="0.67461039370078735"/>
          <c:w val="0.8486825396825397"/>
          <c:h val="0.2933896062992125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78199871097268E-2"/>
          <c:y val="5.2959501557632398E-2"/>
          <c:w val="0.8960616817618571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2'!$K$36:$K$65</c:f>
              <c:numCache>
                <c:formatCode>0.0</c:formatCode>
                <c:ptCount val="30"/>
                <c:pt idx="0">
                  <c:v>7.5</c:v>
                </c:pt>
                <c:pt idx="1">
                  <c:v>5.2</c:v>
                </c:pt>
                <c:pt idx="2">
                  <c:v>4.8</c:v>
                </c:pt>
                <c:pt idx="3">
                  <c:v>4.7</c:v>
                </c:pt>
                <c:pt idx="4">
                  <c:v>6.2</c:v>
                </c:pt>
                <c:pt idx="5">
                  <c:v>7.6</c:v>
                </c:pt>
                <c:pt idx="6">
                  <c:v>7.1</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13.173269050694756</c:v>
                </c:pt>
                <c:pt idx="18">
                  <c:v>13.478254937028389</c:v>
                </c:pt>
                <c:pt idx="19">
                  <c:v>12.312267239332195</c:v>
                </c:pt>
                <c:pt idx="20">
                  <c:v>10.67897895803347</c:v>
                </c:pt>
                <c:pt idx="21">
                  <c:v>8.2021693475334327</c:v>
                </c:pt>
                <c:pt idx="22">
                  <c:v>7.8387425567925764</c:v>
                </c:pt>
                <c:pt idx="23">
                  <c:v>7.903850495433117</c:v>
                </c:pt>
                <c:pt idx="24">
                  <c:v>8.3855859012916056</c:v>
                </c:pt>
                <c:pt idx="25">
                  <c:v>8.5584368726608364</c:v>
                </c:pt>
                <c:pt idx="26">
                  <c:v>8.4270773909648273</c:v>
                </c:pt>
                <c:pt idx="27">
                  <c:v>8.4340910918668879</c:v>
                </c:pt>
                <c:pt idx="28">
                  <c:v>8.6367642076080902</c:v>
                </c:pt>
                <c:pt idx="29">
                  <c:v>8.6486668893109542</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2'!$J$36:$J$65</c:f>
              <c:numCache>
                <c:formatCode>0.0</c:formatCode>
                <c:ptCount val="30"/>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13.082300743564915</c:v>
                </c:pt>
                <c:pt idx="18">
                  <c:v>13.250834169203785</c:v>
                </c:pt>
                <c:pt idx="19">
                  <c:v>11.902909857247906</c:v>
                </c:pt>
                <c:pt idx="20">
                  <c:v>9.7692958867350512</c:v>
                </c:pt>
                <c:pt idx="21">
                  <c:v>7.1488070283305714</c:v>
                </c:pt>
                <c:pt idx="22">
                  <c:v>6.6417009896852726</c:v>
                </c:pt>
                <c:pt idx="23">
                  <c:v>6.5631296804213708</c:v>
                </c:pt>
                <c:pt idx="24">
                  <c:v>6.9011858383754205</c:v>
                </c:pt>
                <c:pt idx="25">
                  <c:v>7.0344531651897686</c:v>
                </c:pt>
                <c:pt idx="26">
                  <c:v>6.8635100389388768</c:v>
                </c:pt>
                <c:pt idx="27">
                  <c:v>6.8309400952860546</c:v>
                </c:pt>
                <c:pt idx="28">
                  <c:v>6.9940295664723742</c:v>
                </c:pt>
                <c:pt idx="29">
                  <c:v>7.0059322481752382</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2'!$I$36:$I$65</c:f>
              <c:numCache>
                <c:formatCode>0.0</c:formatCode>
                <c:ptCount val="30"/>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13.028184528954915</c:v>
                </c:pt>
                <c:pt idx="18">
                  <c:v>13.115543632678785</c:v>
                </c:pt>
                <c:pt idx="19">
                  <c:v>11.659386891502907</c:v>
                </c:pt>
                <c:pt idx="20">
                  <c:v>9.2281337406350499</c:v>
                </c:pt>
                <c:pt idx="21">
                  <c:v>6.522171410645548</c:v>
                </c:pt>
                <c:pt idx="22">
                  <c:v>5.9295919004152271</c:v>
                </c:pt>
                <c:pt idx="23">
                  <c:v>5.7655471195663033</c:v>
                </c:pt>
                <c:pt idx="24">
                  <c:v>6.0181298059353292</c:v>
                </c:pt>
                <c:pt idx="25">
                  <c:v>6.1278491843337477</c:v>
                </c:pt>
                <c:pt idx="26">
                  <c:v>5.9333581096669255</c:v>
                </c:pt>
                <c:pt idx="27">
                  <c:v>5.8772402175981728</c:v>
                </c:pt>
                <c:pt idx="28">
                  <c:v>6.0167817403685628</c:v>
                </c:pt>
                <c:pt idx="29">
                  <c:v>6.0286844220714269</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2'!$H$36:$H$62</c:f>
              <c:numCache>
                <c:formatCode>0.0</c:formatCode>
                <c:ptCount val="27"/>
                <c:pt idx="0">
                  <c:v>7.5</c:v>
                </c:pt>
                <c:pt idx="1">
                  <c:v>5.2</c:v>
                </c:pt>
                <c:pt idx="2">
                  <c:v>4.8</c:v>
                </c:pt>
                <c:pt idx="3">
                  <c:v>4.7</c:v>
                </c:pt>
                <c:pt idx="4">
                  <c:v>6.2</c:v>
                </c:pt>
                <c:pt idx="5">
                  <c:v>7.6</c:v>
                </c:pt>
                <c:pt idx="6">
                  <c:v>6.9</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12.984949214610165</c:v>
                </c:pt>
                <c:pt idx="18">
                  <c:v>13.00745534681691</c:v>
                </c:pt>
                <c:pt idx="19">
                  <c:v>11.464827976951531</c:v>
                </c:pt>
                <c:pt idx="20">
                  <c:v>8.7957805971875498</c:v>
                </c:pt>
                <c:pt idx="21">
                  <c:v>6.0215305564121451</c:v>
                </c:pt>
                <c:pt idx="22">
                  <c:v>5.3606633353959214</c:v>
                </c:pt>
                <c:pt idx="23">
                  <c:v>5.1283308437610948</c:v>
                </c:pt>
                <c:pt idx="24">
                  <c:v>5.3126258193442171</c:v>
                </c:pt>
                <c:pt idx="25">
                  <c:v>5.4035319278331668</c:v>
                </c:pt>
                <c:pt idx="26">
                  <c:v>5.1902275832568758</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2'!$G$36:$G$62</c:f>
              <c:numCache>
                <c:formatCode>0.0</c:formatCode>
                <c:ptCount val="27"/>
                <c:pt idx="0">
                  <c:v>7.5</c:v>
                </c:pt>
                <c:pt idx="1">
                  <c:v>5.2</c:v>
                </c:pt>
                <c:pt idx="2">
                  <c:v>4.8</c:v>
                </c:pt>
                <c:pt idx="3">
                  <c:v>4.7</c:v>
                </c:pt>
                <c:pt idx="4">
                  <c:v>6.2</c:v>
                </c:pt>
                <c:pt idx="5">
                  <c:v>7.6</c:v>
                </c:pt>
                <c:pt idx="6">
                  <c:v>6.7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12.729677384970456</c:v>
                </c:pt>
                <c:pt idx="18">
                  <c:v>12.369275772717637</c:v>
                </c:pt>
                <c:pt idx="19">
                  <c:v>10.316104743572842</c:v>
                </c:pt>
                <c:pt idx="20">
                  <c:v>6.2430623007904629</c:v>
                </c:pt>
                <c:pt idx="21">
                  <c:v>3.5765809320144686</c:v>
                </c:pt>
                <c:pt idx="22">
                  <c:v>3.0234823829976554</c:v>
                </c:pt>
                <c:pt idx="23">
                  <c:v>2.8989185633622392</c:v>
                </c:pt>
                <c:pt idx="24">
                  <c:v>3.1909822109447727</c:v>
                </c:pt>
                <c:pt idx="25">
                  <c:v>3.2921165918833668</c:v>
                </c:pt>
                <c:pt idx="26">
                  <c:v>3.0890405197567201</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2'!$F$36:$F$65</c:f>
              <c:numCache>
                <c:formatCode>0.0</c:formatCode>
                <c:ptCount val="30"/>
                <c:pt idx="0">
                  <c:v>7.5</c:v>
                </c:pt>
                <c:pt idx="1">
                  <c:v>5.2</c:v>
                </c:pt>
                <c:pt idx="2">
                  <c:v>4.8</c:v>
                </c:pt>
                <c:pt idx="3">
                  <c:v>4.7</c:v>
                </c:pt>
                <c:pt idx="4">
                  <c:v>6.2</c:v>
                </c:pt>
                <c:pt idx="5">
                  <c:v>7.6</c:v>
                </c:pt>
                <c:pt idx="6">
                  <c:v>6.6</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12.581340284705339</c:v>
                </c:pt>
                <c:pt idx="18">
                  <c:v>11.998433022054845</c:v>
                </c:pt>
                <c:pt idx="19">
                  <c:v>9.6485877923798142</c:v>
                </c:pt>
                <c:pt idx="20">
                  <c:v>4.7596912981392894</c:v>
                </c:pt>
                <c:pt idx="21">
                  <c:v>2.2423741894471165</c:v>
                </c:pt>
                <c:pt idx="22">
                  <c:v>1.8384399005141248</c:v>
                </c:pt>
                <c:pt idx="23">
                  <c:v>1.86304034096253</c:v>
                </c:pt>
                <c:pt idx="24">
                  <c:v>2.3042682486288855</c:v>
                </c:pt>
                <c:pt idx="25">
                  <c:v>2.4318918535892045</c:v>
                </c:pt>
                <c:pt idx="26">
                  <c:v>2.2553050054842827</c:v>
                </c:pt>
                <c:pt idx="27">
                  <c:v>2.2170913399774306</c:v>
                </c:pt>
                <c:pt idx="28">
                  <c:v>2.3745370893097206</c:v>
                </c:pt>
                <c:pt idx="29">
                  <c:v>2.3864397710125846</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2'!$E$36:$E$65</c:f>
              <c:numCache>
                <c:formatCode>0.0</c:formatCode>
                <c:ptCount val="30"/>
                <c:pt idx="0">
                  <c:v>7.5</c:v>
                </c:pt>
                <c:pt idx="1">
                  <c:v>5.2</c:v>
                </c:pt>
                <c:pt idx="2">
                  <c:v>4.8</c:v>
                </c:pt>
                <c:pt idx="3">
                  <c:v>4.7</c:v>
                </c:pt>
                <c:pt idx="4">
                  <c:v>6.2</c:v>
                </c:pt>
                <c:pt idx="5">
                  <c:v>7.6</c:v>
                </c:pt>
                <c:pt idx="6">
                  <c:v>6.5</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12.395671636882799</c:v>
                </c:pt>
                <c:pt idx="18">
                  <c:v>11.534261402498496</c:v>
                </c:pt>
                <c:pt idx="19">
                  <c:v>8.8130788771783859</c:v>
                </c:pt>
                <c:pt idx="20">
                  <c:v>2.9030048199138943</c:v>
                </c:pt>
                <c:pt idx="21">
                  <c:v>0.57239168766264104</c:v>
                </c:pt>
                <c:pt idx="22">
                  <c:v>0.35516137517056889</c:v>
                </c:pt>
                <c:pt idx="23">
                  <c:v>0.56646579205989378</c:v>
                </c:pt>
                <c:pt idx="24">
                  <c:v>1.1943976761671684</c:v>
                </c:pt>
                <c:pt idx="25">
                  <c:v>1.3551769677169636</c:v>
                </c:pt>
                <c:pt idx="26">
                  <c:v>1.2117458062015181</c:v>
                </c:pt>
                <c:pt idx="27">
                  <c:v>1.2066878272841421</c:v>
                </c:pt>
                <c:pt idx="28">
                  <c:v>1.3972892632059088</c:v>
                </c:pt>
                <c:pt idx="29">
                  <c:v>1.4091919449087729</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2'!$D$36:$D$65</c:f>
              <c:numCache>
                <c:formatCode>0.0</c:formatCode>
                <c:ptCount val="30"/>
                <c:pt idx="0">
                  <c:v>7.5</c:v>
                </c:pt>
                <c:pt idx="1">
                  <c:v>5.2</c:v>
                </c:pt>
                <c:pt idx="2">
                  <c:v>4.8</c:v>
                </c:pt>
                <c:pt idx="3">
                  <c:v>4.7</c:v>
                </c:pt>
                <c:pt idx="4">
                  <c:v>6.2</c:v>
                </c:pt>
                <c:pt idx="5">
                  <c:v>7.6</c:v>
                </c:pt>
                <c:pt idx="6">
                  <c:v>6.3</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12.083566241092932</c:v>
                </c:pt>
                <c:pt idx="18">
                  <c:v>10.753997913023825</c:v>
                </c:pt>
                <c:pt idx="19">
                  <c:v>7.4086045961239799</c:v>
                </c:pt>
                <c:pt idx="20">
                  <c:v>-0.21804913798478509</c:v>
                </c:pt>
                <c:pt idx="21">
                  <c:v>-2.2348165071197448</c:v>
                </c:pt>
                <c:pt idx="22">
                  <c:v>-2.1382010564955234</c:v>
                </c:pt>
                <c:pt idx="23">
                  <c:v>-1.6130508764899048</c:v>
                </c:pt>
                <c:pt idx="24">
                  <c:v>-0.67127322926633592</c:v>
                </c:pt>
                <c:pt idx="25">
                  <c:v>-0.45475987164210063</c:v>
                </c:pt>
                <c:pt idx="26">
                  <c:v>-0.54245696708310609</c:v>
                </c:pt>
                <c:pt idx="27">
                  <c:v>-0.49178087992604191</c:v>
                </c:pt>
                <c:pt idx="28">
                  <c:v>-0.24544537792983512</c:v>
                </c:pt>
                <c:pt idx="29">
                  <c:v>-0.2335426962269711</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559257016"/>
        <c:axId val="559252704"/>
      </c:areaChart>
      <c:lineChart>
        <c:grouping val="standard"/>
        <c:varyColors val="0"/>
        <c:ser>
          <c:idx val="14"/>
          <c:order val="8"/>
          <c:tx>
            <c:strRef>
              <c:f>'Chart 2'!$C$25</c:f>
              <c:strCache>
                <c:ptCount val="1"/>
                <c:pt idx="0">
                  <c:v>Previous forecast</c:v>
                </c:pt>
              </c:strCache>
            </c:strRef>
          </c:tx>
          <c:spPr>
            <a:ln w="12700">
              <a:solidFill>
                <a:srgbClr val="000000"/>
              </a:solidFill>
              <a:prstDash val="dash"/>
            </a:ln>
          </c:spPr>
          <c:marker>
            <c:symbol val="none"/>
          </c:marke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2'!$C$36:$C$64</c:f>
              <c:numCache>
                <c:formatCode>0.0</c:formatCode>
                <c:ptCount val="29"/>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12.944652578289023</c:v>
                </c:pt>
                <c:pt idx="17">
                  <c:v>12.922041841860604</c:v>
                </c:pt>
                <c:pt idx="18">
                  <c:v>12.610797870978317</c:v>
                </c:pt>
                <c:pt idx="19">
                  <c:v>10.42398689744148</c:v>
                </c:pt>
                <c:pt idx="20">
                  <c:v>6.7126704351634601</c:v>
                </c:pt>
                <c:pt idx="21">
                  <c:v>4.4292215772840962</c:v>
                </c:pt>
                <c:pt idx="22">
                  <c:v>3.8626846355808198</c:v>
                </c:pt>
                <c:pt idx="23">
                  <c:v>3.9690360097787334</c:v>
                </c:pt>
                <c:pt idx="24">
                  <c:v>4.118657973999575</c:v>
                </c:pt>
                <c:pt idx="25">
                  <c:v>4.1787707665206284</c:v>
                </c:pt>
                <c:pt idx="26">
                  <c:v>4.2</c:v>
                </c:pt>
                <c:pt idx="27">
                  <c:v>4.0999999999999996</c:v>
                </c:pt>
                <c:pt idx="28" formatCode="General">
                  <c:v>4.0999999999999996</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2'!$A$36:$A$65</c:f>
              <c:strCache>
                <c:ptCount val="30"/>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strCache>
            </c:strRef>
          </c:cat>
          <c:val>
            <c:numRef>
              <c:f>'Chart 2'!$B$36:$B$65</c:f>
              <c:numCache>
                <c:formatCode>0.0</c:formatCode>
                <c:ptCount val="30"/>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12.233524383442358</c:v>
                </c:pt>
                <c:pt idx="17">
                  <c:v>12.927337800042423</c:v>
                </c:pt>
                <c:pt idx="18">
                  <c:v>12.863426810397556</c:v>
                </c:pt>
                <c:pt idx="19">
                  <c:v>11.014840142514032</c:v>
                </c:pt>
                <c:pt idx="20">
                  <c:v>7.720104182073257</c:v>
                </c:pt>
                <c:pt idx="21">
                  <c:v>4.5597201207871336</c:v>
                </c:pt>
                <c:pt idx="22">
                  <c:v>3.9354350707106818</c:v>
                </c:pt>
                <c:pt idx="23">
                  <c:v>3.8824718135498415</c:v>
                </c:pt>
                <c:pt idx="24">
                  <c:v>4.1985479882946635</c:v>
                </c:pt>
                <c:pt idx="25">
                  <c:v>4.4242195409625538</c:v>
                </c:pt>
                <c:pt idx="26">
                  <c:v>4.2</c:v>
                </c:pt>
                <c:pt idx="27">
                  <c:v>4.0999999999999996</c:v>
                </c:pt>
                <c:pt idx="28">
                  <c:v>4.0571674714680483</c:v>
                </c:pt>
                <c:pt idx="29">
                  <c:v>4.2104088368595001</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559257016"/>
        <c:axId val="559252704"/>
      </c:lineChart>
      <c:catAx>
        <c:axId val="559257016"/>
        <c:scaling>
          <c:orientation val="minMax"/>
        </c:scaling>
        <c:delete val="0"/>
        <c:axPos val="b"/>
        <c:numFmt formatCode="General" sourceLinked="1"/>
        <c:majorTickMark val="out"/>
        <c:minorTickMark val="none"/>
        <c:tickLblPos val="low"/>
        <c:spPr>
          <a:ln w="9525">
            <a:noFill/>
          </a:ln>
        </c:spPr>
        <c:txPr>
          <a:bodyPr rot="-5400000" vert="horz"/>
          <a:lstStyle/>
          <a:p>
            <a:pPr>
              <a:defRPr/>
            </a:pPr>
            <a:endParaRPr lang="en-US"/>
          </a:p>
        </c:txPr>
        <c:crossAx val="559252704"/>
        <c:crossesAt val="-11"/>
        <c:auto val="1"/>
        <c:lblAlgn val="ctr"/>
        <c:lblOffset val="100"/>
        <c:tickLblSkip val="1"/>
        <c:tickMarkSkip val="1"/>
        <c:noMultiLvlLbl val="0"/>
      </c:catAx>
      <c:valAx>
        <c:axId val="559252704"/>
        <c:scaling>
          <c:orientation val="minMax"/>
          <c:max val="15"/>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59257016"/>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44346944444444447"/>
          <c:h val="0.10400328395785935"/>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GHEA Grapalat" panose="02000506050000020003" pitchFamily="50" charset="0"/>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3066141732283465"/>
        </c:manualLayout>
      </c:layout>
      <c:lineChart>
        <c:grouping val="standard"/>
        <c:varyColors val="0"/>
        <c:ser>
          <c:idx val="0"/>
          <c:order val="0"/>
          <c:tx>
            <c:strRef>
              <c:f>'Chart 20'!$B$1</c:f>
              <c:strCache>
                <c:ptCount val="1"/>
                <c:pt idx="0">
                  <c:v>2022, QIV scenario</c:v>
                </c:pt>
              </c:strCache>
            </c:strRef>
          </c:tx>
          <c:spPr>
            <a:ln w="19050" cap="rnd">
              <a:solidFill>
                <a:srgbClr val="002060"/>
              </a:solidFill>
              <a:round/>
            </a:ln>
            <a:effectLst/>
          </c:spPr>
          <c:marker>
            <c:symbol val="none"/>
          </c:marker>
          <c:cat>
            <c:strRef>
              <c:f>'Chart 20'!$A$2:$A$17</c:f>
              <c:strCache>
                <c:ptCount val="16"/>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c:v>
                </c:pt>
                <c:pt idx="14">
                  <c:v>III</c:v>
                </c:pt>
                <c:pt idx="15">
                  <c:v>IV</c:v>
                </c:pt>
              </c:strCache>
            </c:strRef>
          </c:cat>
          <c:val>
            <c:numRef>
              <c:f>'Chart 20'!$B$2:$B$17</c:f>
              <c:numCache>
                <c:formatCode>0.0</c:formatCode>
                <c:ptCount val="16"/>
                <c:pt idx="0">
                  <c:v>2.3905169599999998</c:v>
                </c:pt>
                <c:pt idx="1">
                  <c:v>2.86880231</c:v>
                </c:pt>
                <c:pt idx="2">
                  <c:v>3.7668795199999998</c:v>
                </c:pt>
                <c:pt idx="3">
                  <c:v>3.60503273</c:v>
                </c:pt>
                <c:pt idx="4">
                  <c:v>2.38722367</c:v>
                </c:pt>
                <c:pt idx="5">
                  <c:v>2.6072301699999998</c:v>
                </c:pt>
                <c:pt idx="6">
                  <c:v>2.4444067700000001</c:v>
                </c:pt>
                <c:pt idx="7">
                  <c:v>2.9160402599999999</c:v>
                </c:pt>
                <c:pt idx="8">
                  <c:v>4.1305816000000002</c:v>
                </c:pt>
                <c:pt idx="9">
                  <c:v>4.7436770700000004</c:v>
                </c:pt>
                <c:pt idx="10">
                  <c:v>5.7868583999999998</c:v>
                </c:pt>
                <c:pt idx="11">
                  <c:v>6.2426240999999996</c:v>
                </c:pt>
                <c:pt idx="12">
                  <c:v>6.4205594799999997</c:v>
                </c:pt>
                <c:pt idx="13">
                  <c:v>6.97427522</c:v>
                </c:pt>
                <c:pt idx="14">
                  <c:v>6.5101879</c:v>
                </c:pt>
                <c:pt idx="15">
                  <c:v>6.9025871199999997</c:v>
                </c:pt>
              </c:numCache>
            </c:numRef>
          </c:val>
          <c:smooth val="0"/>
          <c:extLst>
            <c:ext xmlns:c16="http://schemas.microsoft.com/office/drawing/2014/chart" uri="{C3380CC4-5D6E-409C-BE32-E72D297353CC}">
              <c16:uniqueId val="{00000000-AF3B-45AA-9B87-5D2AD8355AC7}"/>
            </c:ext>
          </c:extLst>
        </c:ser>
        <c:ser>
          <c:idx val="1"/>
          <c:order val="1"/>
          <c:tx>
            <c:strRef>
              <c:f>'Chart 20'!$C$1</c:f>
              <c:strCache>
                <c:ptCount val="1"/>
                <c:pt idx="0">
                  <c:v>2022, QIII scenario</c:v>
                </c:pt>
              </c:strCache>
            </c:strRef>
          </c:tx>
          <c:spPr>
            <a:ln w="19050" cap="rnd">
              <a:solidFill>
                <a:srgbClr val="C00000"/>
              </a:solidFill>
              <a:prstDash val="solid"/>
              <a:round/>
            </a:ln>
            <a:effectLst/>
          </c:spPr>
          <c:marker>
            <c:symbol val="none"/>
          </c:marker>
          <c:cat>
            <c:strRef>
              <c:f>'Chart 20'!$A$2:$A$17</c:f>
              <c:strCache>
                <c:ptCount val="16"/>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c:v>
                </c:pt>
                <c:pt idx="14">
                  <c:v>III</c:v>
                </c:pt>
                <c:pt idx="15">
                  <c:v>IV</c:v>
                </c:pt>
              </c:strCache>
            </c:strRef>
          </c:cat>
          <c:val>
            <c:numRef>
              <c:f>'Chart 20'!$C$2:$C$17</c:f>
              <c:numCache>
                <c:formatCode>0.0</c:formatCode>
                <c:ptCount val="16"/>
                <c:pt idx="0">
                  <c:v>2.38668003</c:v>
                </c:pt>
                <c:pt idx="1">
                  <c:v>2.8657325</c:v>
                </c:pt>
                <c:pt idx="2">
                  <c:v>3.7762837899999999</c:v>
                </c:pt>
                <c:pt idx="3">
                  <c:v>3.6072579199999999</c:v>
                </c:pt>
                <c:pt idx="4">
                  <c:v>2.3803988199999999</c:v>
                </c:pt>
                <c:pt idx="5">
                  <c:v>2.6105696599999999</c:v>
                </c:pt>
                <c:pt idx="6">
                  <c:v>2.4571707800000002</c:v>
                </c:pt>
                <c:pt idx="7">
                  <c:v>2.9663765099999999</c:v>
                </c:pt>
                <c:pt idx="8">
                  <c:v>4.1129596599999996</c:v>
                </c:pt>
                <c:pt idx="9">
                  <c:v>4.6843770899999999</c:v>
                </c:pt>
                <c:pt idx="10">
                  <c:v>5.7171954600000001</c:v>
                </c:pt>
                <c:pt idx="11">
                  <c:v>6.2776776999999999</c:v>
                </c:pt>
                <c:pt idx="12">
                  <c:v>6.2999944399999999</c:v>
                </c:pt>
                <c:pt idx="13">
                  <c:v>6.89096975</c:v>
                </c:pt>
                <c:pt idx="14">
                  <c:v>6.8836639799999997</c:v>
                </c:pt>
                <c:pt idx="15">
                  <c:v>6.8934095099999997</c:v>
                </c:pt>
              </c:numCache>
            </c:numRef>
          </c:val>
          <c:smooth val="0"/>
          <c:extLs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561624104"/>
        <c:axId val="561615088"/>
      </c:lineChart>
      <c:catAx>
        <c:axId val="56162410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5088"/>
        <c:crosses val="autoZero"/>
        <c:auto val="1"/>
        <c:lblAlgn val="ctr"/>
        <c:lblOffset val="100"/>
        <c:noMultiLvlLbl val="0"/>
      </c:catAx>
      <c:valAx>
        <c:axId val="56161508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4104"/>
        <c:crosses val="autoZero"/>
        <c:crossBetween val="between"/>
      </c:valAx>
      <c:spPr>
        <a:noFill/>
        <a:ln w="25400">
          <a:noFill/>
        </a:ln>
        <a:effectLst/>
      </c:spPr>
    </c:plotArea>
    <c:legend>
      <c:legendPos val="b"/>
      <c:layout>
        <c:manualLayout>
          <c:xMode val="edge"/>
          <c:yMode val="edge"/>
          <c:x val="2.0158730158730157E-2"/>
          <c:y val="0.79824481030780237"/>
          <c:w val="0.64386778552823887"/>
          <c:h val="0.1796444762586494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'Chart 21'!$A$2</c:f>
              <c:strCache>
                <c:ptCount val="1"/>
                <c:pt idx="0">
                  <c:v>drop</c:v>
                </c:pt>
              </c:strCache>
            </c:strRef>
          </c:tx>
          <c:spPr>
            <a:solidFill>
              <a:schemeClr val="accent1"/>
            </a:solidFill>
            <a:ln>
              <a:noFill/>
            </a:ln>
            <a:effectLst/>
          </c:spPr>
          <c:invertIfNegative val="0"/>
          <c:cat>
            <c:strRef>
              <c:extLst>
                <c:ext xmlns:c15="http://schemas.microsoft.com/office/drawing/2012/chart" uri="{02D57815-91ED-43cb-92C2-25804820EDAC}">
                  <c15:fullRef>
                    <c15:sqref>'Chart 21'!$B$1:$P$1</c15:sqref>
                  </c15:fullRef>
                </c:ext>
              </c:extLst>
              <c:f>'Chart 21'!$C$1:$P$1</c:f>
              <c:strCache>
                <c:ptCount val="14"/>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strCache>
            </c:strRef>
          </c:cat>
          <c:val>
            <c:numRef>
              <c:extLst>
                <c:ext xmlns:c15="http://schemas.microsoft.com/office/drawing/2012/chart" uri="{02D57815-91ED-43cb-92C2-25804820EDAC}">
                  <c15:fullRef>
                    <c15:sqref>'Chart 21'!$B$2:$P$2</c15:sqref>
                  </c15:fullRef>
                </c:ext>
              </c:extLst>
              <c:f>'Chart 21'!$C$2:$P$2</c:f>
              <c:numCache>
                <c:formatCode>0.0</c:formatCode>
                <c:ptCount val="14"/>
                <c:pt idx="0">
                  <c:v>14.7</c:v>
                </c:pt>
                <c:pt idx="1">
                  <c:v>13.064361191162345</c:v>
                </c:pt>
                <c:pt idx="2">
                  <c:v>9.6747289407839876</c:v>
                </c:pt>
                <c:pt idx="3">
                  <c:v>10.321489001692047</c:v>
                </c:pt>
                <c:pt idx="4">
                  <c:v>8.8952654232424688</c:v>
                </c:pt>
                <c:pt idx="5">
                  <c:v>3.2670454545454546</c:v>
                </c:pt>
                <c:pt idx="6">
                  <c:v>3.4770514603616132</c:v>
                </c:pt>
                <c:pt idx="7">
                  <c:v>9.2811646951774343</c:v>
                </c:pt>
                <c:pt idx="8">
                  <c:v>3.7514654161781942</c:v>
                </c:pt>
                <c:pt idx="9">
                  <c:v>3.0423280423280423</c:v>
                </c:pt>
                <c:pt idx="10">
                  <c:v>2.12</c:v>
                </c:pt>
                <c:pt idx="11">
                  <c:v>3.90625</c:v>
                </c:pt>
                <c:pt idx="12">
                  <c:v>3.455723542116631</c:v>
                </c:pt>
                <c:pt idx="13">
                  <c:v>8.5432639649507127</c:v>
                </c:pt>
              </c:numCache>
            </c:numRef>
          </c:val>
          <c:extLst>
            <c:ext xmlns:c16="http://schemas.microsoft.com/office/drawing/2014/chart" uri="{C3380CC4-5D6E-409C-BE32-E72D297353CC}">
              <c16:uniqueId val="{00000000-25E9-444F-ACA0-CE02293277F1}"/>
            </c:ext>
          </c:extLst>
        </c:ser>
        <c:ser>
          <c:idx val="1"/>
          <c:order val="1"/>
          <c:tx>
            <c:strRef>
              <c:f>'Chart 21'!$A$3</c:f>
              <c:strCache>
                <c:ptCount val="1"/>
                <c:pt idx="0">
                  <c:v>stay the same</c:v>
                </c:pt>
              </c:strCache>
            </c:strRef>
          </c:tx>
          <c:spPr>
            <a:solidFill>
              <a:schemeClr val="accent2"/>
            </a:solidFill>
            <a:ln>
              <a:noFill/>
            </a:ln>
            <a:effectLst/>
          </c:spPr>
          <c:invertIfNegative val="0"/>
          <c:cat>
            <c:strRef>
              <c:extLst>
                <c:ext xmlns:c15="http://schemas.microsoft.com/office/drawing/2012/chart" uri="{02D57815-91ED-43cb-92C2-25804820EDAC}">
                  <c15:fullRef>
                    <c15:sqref>'Chart 21'!$B$1:$P$1</c15:sqref>
                  </c15:fullRef>
                </c:ext>
              </c:extLst>
              <c:f>'Chart 21'!$C$1:$P$1</c:f>
              <c:strCache>
                <c:ptCount val="14"/>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strCache>
            </c:strRef>
          </c:cat>
          <c:val>
            <c:numRef>
              <c:extLst>
                <c:ext xmlns:c15="http://schemas.microsoft.com/office/drawing/2012/chart" uri="{02D57815-91ED-43cb-92C2-25804820EDAC}">
                  <c15:fullRef>
                    <c15:sqref>'Chart 21'!$B$3:$P$3</c15:sqref>
                  </c15:fullRef>
                </c:ext>
              </c:extLst>
              <c:f>'Chart 21'!$C$3:$P$3</c:f>
              <c:numCache>
                <c:formatCode>0.0</c:formatCode>
                <c:ptCount val="14"/>
                <c:pt idx="0">
                  <c:v>28.8</c:v>
                </c:pt>
                <c:pt idx="1">
                  <c:v>24.975984630163303</c:v>
                </c:pt>
                <c:pt idx="2">
                  <c:v>23.603002502085072</c:v>
                </c:pt>
                <c:pt idx="3">
                  <c:v>22.081218274111674</c:v>
                </c:pt>
                <c:pt idx="4">
                  <c:v>21.52080344332855</c:v>
                </c:pt>
                <c:pt idx="5">
                  <c:v>14.772727272727273</c:v>
                </c:pt>
                <c:pt idx="6">
                  <c:v>12.100139082058414</c:v>
                </c:pt>
                <c:pt idx="7">
                  <c:v>13.830755232029118</c:v>
                </c:pt>
                <c:pt idx="8">
                  <c:v>20.281359906213364</c:v>
                </c:pt>
                <c:pt idx="9">
                  <c:v>17.063492063492063</c:v>
                </c:pt>
                <c:pt idx="10">
                  <c:v>12.74</c:v>
                </c:pt>
                <c:pt idx="11">
                  <c:v>15.9</c:v>
                </c:pt>
                <c:pt idx="12">
                  <c:v>15.118790496760258</c:v>
                </c:pt>
                <c:pt idx="13">
                  <c:v>10.295728368017524</c:v>
                </c:pt>
              </c:numCache>
            </c:numRef>
          </c:val>
          <c:extLst>
            <c:ext xmlns:c16="http://schemas.microsoft.com/office/drawing/2014/chart" uri="{C3380CC4-5D6E-409C-BE32-E72D297353CC}">
              <c16:uniqueId val="{00000001-25E9-444F-ACA0-CE02293277F1}"/>
            </c:ext>
          </c:extLst>
        </c:ser>
        <c:ser>
          <c:idx val="2"/>
          <c:order val="2"/>
          <c:tx>
            <c:strRef>
              <c:f>'Chart 21'!$A$4</c:f>
              <c:strCache>
                <c:ptCount val="1"/>
                <c:pt idx="0">
                  <c:v>grow slowly</c:v>
                </c:pt>
              </c:strCache>
            </c:strRef>
          </c:tx>
          <c:spPr>
            <a:solidFill>
              <a:schemeClr val="accent3"/>
            </a:solidFill>
            <a:ln>
              <a:noFill/>
            </a:ln>
            <a:effectLst/>
          </c:spPr>
          <c:invertIfNegative val="0"/>
          <c:cat>
            <c:strRef>
              <c:extLst>
                <c:ext xmlns:c15="http://schemas.microsoft.com/office/drawing/2012/chart" uri="{02D57815-91ED-43cb-92C2-25804820EDAC}">
                  <c15:fullRef>
                    <c15:sqref>'Chart 21'!$B$1:$P$1</c15:sqref>
                  </c15:fullRef>
                </c:ext>
              </c:extLst>
              <c:f>'Chart 21'!$C$1:$P$1</c:f>
              <c:strCache>
                <c:ptCount val="14"/>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strCache>
            </c:strRef>
          </c:cat>
          <c:val>
            <c:numRef>
              <c:extLst>
                <c:ext xmlns:c15="http://schemas.microsoft.com/office/drawing/2012/chart" uri="{02D57815-91ED-43cb-92C2-25804820EDAC}">
                  <c15:fullRef>
                    <c15:sqref>'Chart 21'!$B$4:$P$4</c15:sqref>
                  </c15:fullRef>
                </c:ext>
              </c:extLst>
              <c:f>'Chart 21'!$C$4:$P$4</c:f>
              <c:numCache>
                <c:formatCode>0.0</c:formatCode>
                <c:ptCount val="14"/>
                <c:pt idx="0">
                  <c:v>36.5</c:v>
                </c:pt>
                <c:pt idx="1">
                  <c:v>44.380403458213266</c:v>
                </c:pt>
                <c:pt idx="2">
                  <c:v>46.622185154295245</c:v>
                </c:pt>
                <c:pt idx="3">
                  <c:v>35.363790186125208</c:v>
                </c:pt>
                <c:pt idx="4">
                  <c:v>35.868005738880917</c:v>
                </c:pt>
                <c:pt idx="5">
                  <c:v>35.653409090909086</c:v>
                </c:pt>
                <c:pt idx="6">
                  <c:v>33.796940194714878</c:v>
                </c:pt>
                <c:pt idx="7">
                  <c:v>13.102820746132849</c:v>
                </c:pt>
                <c:pt idx="8">
                  <c:v>17.116060961313011</c:v>
                </c:pt>
                <c:pt idx="9">
                  <c:v>8.0687830687830679</c:v>
                </c:pt>
                <c:pt idx="10">
                  <c:v>6.99</c:v>
                </c:pt>
                <c:pt idx="11">
                  <c:v>6.8080357142857135</c:v>
                </c:pt>
                <c:pt idx="12">
                  <c:v>11.879049676025918</c:v>
                </c:pt>
                <c:pt idx="13">
                  <c:v>19.934282584884993</c:v>
                </c:pt>
              </c:numCache>
            </c:numRef>
          </c:val>
          <c:extLst>
            <c:ext xmlns:c16="http://schemas.microsoft.com/office/drawing/2014/chart" uri="{C3380CC4-5D6E-409C-BE32-E72D297353CC}">
              <c16:uniqueId val="{00000002-25E9-444F-ACA0-CE02293277F1}"/>
            </c:ext>
          </c:extLst>
        </c:ser>
        <c:ser>
          <c:idx val="3"/>
          <c:order val="3"/>
          <c:tx>
            <c:strRef>
              <c:f>'Chart 21'!$A$5</c:f>
              <c:strCache>
                <c:ptCount val="1"/>
                <c:pt idx="0">
                  <c:v>grow quickly</c:v>
                </c:pt>
              </c:strCache>
            </c:strRef>
          </c:tx>
          <c:spPr>
            <a:solidFill>
              <a:schemeClr val="accent4"/>
            </a:solidFill>
            <a:ln>
              <a:noFill/>
            </a:ln>
            <a:effectLst/>
          </c:spPr>
          <c:invertIfNegative val="0"/>
          <c:cat>
            <c:strRef>
              <c:extLst>
                <c:ext xmlns:c15="http://schemas.microsoft.com/office/drawing/2012/chart" uri="{02D57815-91ED-43cb-92C2-25804820EDAC}">
                  <c15:fullRef>
                    <c15:sqref>'Chart 21'!$B$1:$P$1</c15:sqref>
                  </c15:fullRef>
                </c:ext>
              </c:extLst>
              <c:f>'Chart 21'!$C$1:$P$1</c:f>
              <c:strCache>
                <c:ptCount val="14"/>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strCache>
            </c:strRef>
          </c:cat>
          <c:val>
            <c:numRef>
              <c:extLst>
                <c:ext xmlns:c15="http://schemas.microsoft.com/office/drawing/2012/chart" uri="{02D57815-91ED-43cb-92C2-25804820EDAC}">
                  <c15:fullRef>
                    <c15:sqref>'Chart 21'!$B$5:$P$5</c15:sqref>
                  </c15:fullRef>
                </c:ext>
              </c:extLst>
              <c:f>'Chart 21'!$C$5:$P$5</c:f>
              <c:numCache>
                <c:formatCode>0.0</c:formatCode>
                <c:ptCount val="14"/>
                <c:pt idx="0">
                  <c:v>3.6</c:v>
                </c:pt>
                <c:pt idx="1">
                  <c:v>3.1700288184438041</c:v>
                </c:pt>
                <c:pt idx="2">
                  <c:v>2.2518765638031693</c:v>
                </c:pt>
                <c:pt idx="3">
                  <c:v>7.1912013536379025</c:v>
                </c:pt>
                <c:pt idx="4">
                  <c:v>7.6040172166427542</c:v>
                </c:pt>
                <c:pt idx="5">
                  <c:v>11.647727272727272</c:v>
                </c:pt>
                <c:pt idx="6">
                  <c:v>12.517385257301807</c:v>
                </c:pt>
                <c:pt idx="7">
                  <c:v>20.473157415832574</c:v>
                </c:pt>
                <c:pt idx="8">
                  <c:v>23.563892145369287</c:v>
                </c:pt>
                <c:pt idx="9">
                  <c:v>27.24867724867725</c:v>
                </c:pt>
                <c:pt idx="10">
                  <c:v>33.19</c:v>
                </c:pt>
                <c:pt idx="11">
                  <c:v>28.459821428571431</c:v>
                </c:pt>
                <c:pt idx="12">
                  <c:v>23.110151187904968</c:v>
                </c:pt>
                <c:pt idx="13">
                  <c:v>27.820372398685649</c:v>
                </c:pt>
              </c:numCache>
            </c:numRef>
          </c:val>
          <c:extLst>
            <c:ext xmlns:c16="http://schemas.microsoft.com/office/drawing/2014/chart" uri="{C3380CC4-5D6E-409C-BE32-E72D297353CC}">
              <c16:uniqueId val="{00000003-25E9-444F-ACA0-CE02293277F1}"/>
            </c:ext>
          </c:extLst>
        </c:ser>
        <c:ser>
          <c:idx val="4"/>
          <c:order val="4"/>
          <c:tx>
            <c:strRef>
              <c:f>'Chart 21'!$A$6</c:f>
              <c:strCache>
                <c:ptCount val="1"/>
                <c:pt idx="0">
                  <c:v>grow very qickly</c:v>
                </c:pt>
              </c:strCache>
            </c:strRef>
          </c:tx>
          <c:spPr>
            <a:solidFill>
              <a:schemeClr val="accent5"/>
            </a:solidFill>
            <a:ln>
              <a:noFill/>
            </a:ln>
            <a:effectLst/>
          </c:spPr>
          <c:invertIfNegative val="0"/>
          <c:cat>
            <c:strRef>
              <c:extLst>
                <c:ext xmlns:c15="http://schemas.microsoft.com/office/drawing/2012/chart" uri="{02D57815-91ED-43cb-92C2-25804820EDAC}">
                  <c15:fullRef>
                    <c15:sqref>'Chart 21'!$B$1:$P$1</c15:sqref>
                  </c15:fullRef>
                </c:ext>
              </c:extLst>
              <c:f>'Chart 21'!$C$1:$P$1</c:f>
              <c:strCache>
                <c:ptCount val="14"/>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strCache>
            </c:strRef>
          </c:cat>
          <c:val>
            <c:numRef>
              <c:extLst>
                <c:ext xmlns:c15="http://schemas.microsoft.com/office/drawing/2012/chart" uri="{02D57815-91ED-43cb-92C2-25804820EDAC}">
                  <c15:fullRef>
                    <c15:sqref>'Chart 21'!$B$6:$P$6</c15:sqref>
                  </c15:fullRef>
                </c:ext>
              </c:extLst>
              <c:f>'Chart 21'!$C$6:$P$6</c:f>
              <c:numCache>
                <c:formatCode>0.0</c:formatCode>
                <c:ptCount val="14"/>
                <c:pt idx="0">
                  <c:v>1.1000000000000001</c:v>
                </c:pt>
                <c:pt idx="1">
                  <c:v>0.96061479346781953</c:v>
                </c:pt>
                <c:pt idx="2">
                  <c:v>0.33361134278565469</c:v>
                </c:pt>
                <c:pt idx="3">
                  <c:v>0.76142131979695438</c:v>
                </c:pt>
                <c:pt idx="4">
                  <c:v>0.57388809182209477</c:v>
                </c:pt>
                <c:pt idx="5">
                  <c:v>1.9886363636363635</c:v>
                </c:pt>
                <c:pt idx="6">
                  <c:v>3.05980528511822</c:v>
                </c:pt>
                <c:pt idx="7">
                  <c:v>3.9126478616924478</c:v>
                </c:pt>
                <c:pt idx="8">
                  <c:v>2.9308323563892147</c:v>
                </c:pt>
                <c:pt idx="9">
                  <c:v>3.9682539682539684</c:v>
                </c:pt>
                <c:pt idx="10">
                  <c:v>6.73</c:v>
                </c:pt>
                <c:pt idx="11">
                  <c:v>3.7946428571428568</c:v>
                </c:pt>
                <c:pt idx="12">
                  <c:v>6.0475161987041037</c:v>
                </c:pt>
                <c:pt idx="13">
                  <c:v>7.8860898138006581</c:v>
                </c:pt>
              </c:numCache>
            </c:numRef>
          </c:val>
          <c:extLst>
            <c:ext xmlns:c16="http://schemas.microsoft.com/office/drawing/2014/chart" uri="{C3380CC4-5D6E-409C-BE32-E72D297353CC}">
              <c16:uniqueId val="{00000004-25E9-444F-ACA0-CE02293277F1}"/>
            </c:ext>
          </c:extLst>
        </c:ser>
        <c:ser>
          <c:idx val="5"/>
          <c:order val="5"/>
          <c:tx>
            <c:strRef>
              <c:f>'Chart 21'!$A$7</c:f>
              <c:strCache>
                <c:ptCount val="1"/>
                <c:pt idx="0">
                  <c:v>no opinion</c:v>
                </c:pt>
              </c:strCache>
            </c:strRef>
          </c:tx>
          <c:spPr>
            <a:solidFill>
              <a:schemeClr val="accent6"/>
            </a:solidFill>
            <a:ln>
              <a:noFill/>
            </a:ln>
            <a:effectLst/>
          </c:spPr>
          <c:invertIfNegative val="0"/>
          <c:cat>
            <c:strRef>
              <c:extLst>
                <c:ext xmlns:c15="http://schemas.microsoft.com/office/drawing/2012/chart" uri="{02D57815-91ED-43cb-92C2-25804820EDAC}">
                  <c15:fullRef>
                    <c15:sqref>'Chart 21'!$B$1:$P$1</c15:sqref>
                  </c15:fullRef>
                </c:ext>
              </c:extLst>
              <c:f>'Chart 21'!$C$1:$P$1</c:f>
              <c:strCache>
                <c:ptCount val="14"/>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strCache>
            </c:strRef>
          </c:cat>
          <c:val>
            <c:numRef>
              <c:extLst>
                <c:ext xmlns:c15="http://schemas.microsoft.com/office/drawing/2012/chart" uri="{02D57815-91ED-43cb-92C2-25804820EDAC}">
                  <c15:fullRef>
                    <c15:sqref>'Chart 21'!$B$7:$P$7</c15:sqref>
                  </c15:fullRef>
                </c:ext>
              </c:extLst>
              <c:f>'Chart 21'!$C$7:$P$7</c:f>
              <c:numCache>
                <c:formatCode>0.0</c:formatCode>
                <c:ptCount val="14"/>
                <c:pt idx="0">
                  <c:v>15.3</c:v>
                </c:pt>
                <c:pt idx="1">
                  <c:v>13.448607108549471</c:v>
                </c:pt>
                <c:pt idx="2">
                  <c:v>17.514595496246873</c:v>
                </c:pt>
                <c:pt idx="3">
                  <c:v>24.280879864636209</c:v>
                </c:pt>
                <c:pt idx="4">
                  <c:v>25.538020086083215</c:v>
                </c:pt>
                <c:pt idx="5">
                  <c:v>32.670454545454547</c:v>
                </c:pt>
                <c:pt idx="6">
                  <c:v>35.048678720445068</c:v>
                </c:pt>
                <c:pt idx="7">
                  <c:v>39.399454049135578</c:v>
                </c:pt>
                <c:pt idx="8">
                  <c:v>32.356389214536932</c:v>
                </c:pt>
                <c:pt idx="9">
                  <c:v>40.608465608465607</c:v>
                </c:pt>
                <c:pt idx="10">
                  <c:v>38.229999999999997</c:v>
                </c:pt>
                <c:pt idx="11">
                  <c:v>41.071428571428569</c:v>
                </c:pt>
                <c:pt idx="12">
                  <c:v>40.388768898488117</c:v>
                </c:pt>
                <c:pt idx="13">
                  <c:v>25.4</c:v>
                </c:pt>
              </c:numCache>
            </c:numRef>
          </c:val>
          <c:extLst>
            <c:ext xmlns:c16="http://schemas.microsoft.com/office/drawing/2014/chart" uri="{C3380CC4-5D6E-409C-BE32-E72D297353CC}">
              <c16:uniqueId val="{00000005-25E9-444F-ACA0-CE02293277F1}"/>
            </c:ext>
          </c:extLst>
        </c:ser>
        <c:dLbls>
          <c:showLegendKey val="0"/>
          <c:showVal val="0"/>
          <c:showCatName val="0"/>
          <c:showSerName val="0"/>
          <c:showPercent val="0"/>
          <c:showBubbleSize val="0"/>
        </c:dLbls>
        <c:gapWidth val="150"/>
        <c:overlap val="100"/>
        <c:axId val="561625280"/>
        <c:axId val="561621360"/>
      </c:barChart>
      <c:catAx>
        <c:axId val="56162528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1360"/>
        <c:crosses val="autoZero"/>
        <c:auto val="1"/>
        <c:lblAlgn val="ctr"/>
        <c:lblOffset val="100"/>
        <c:noMultiLvlLbl val="0"/>
      </c:catAx>
      <c:valAx>
        <c:axId val="561621360"/>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5280"/>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69166666666666"/>
          <c:y val="5.4008453173448469E-2"/>
          <c:w val="0.71112261904761909"/>
          <c:h val="0.7892878070188126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1.2658496732026335E-3"/>
                  <c:y val="-4.9406291242024197E-2"/>
                </c:manualLayout>
              </c:layout>
              <c:tx>
                <c:rich>
                  <a:bodyPr/>
                  <a:lstStyle/>
                  <a:p>
                    <a:r>
                      <a:rPr lang="en-US"/>
                      <a:t>Current program</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33-4168-A345-71796A7DA702}"/>
                </c:ext>
              </c:extLst>
            </c:dLbl>
            <c:dLbl>
              <c:idx val="1"/>
              <c:tx>
                <c:rich>
                  <a:bodyPr/>
                  <a:lstStyle/>
                  <a:p>
                    <a:r>
                      <a:rPr lang="en-US"/>
                      <a:t>Scenario 1</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33-4168-A345-71796A7DA702}"/>
                </c:ext>
              </c:extLst>
            </c:dLbl>
            <c:dLbl>
              <c:idx val="2"/>
              <c:layout>
                <c:manualLayout>
                  <c:x val="-5.0110130718954399E-2"/>
                  <c:y val="4.9160051773788481E-2"/>
                </c:manualLayout>
              </c:layout>
              <c:tx>
                <c:rich>
                  <a:bodyPr/>
                  <a:lstStyle/>
                  <a:p>
                    <a:r>
                      <a:rPr lang="en-US"/>
                      <a:t>Scenario 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33-4168-A345-71796A7DA702}"/>
                </c:ext>
              </c:extLst>
            </c:dLbl>
            <c:spPr>
              <a:noFill/>
              <a:ln>
                <a:noFill/>
              </a:ln>
              <a:effectLst/>
            </c:spPr>
            <c:txPr>
              <a:bodyPr rot="0" spcFirstLastPara="1" vertOverflow="ellipsis" vert="horz" wrap="square" anchor="ctr" anchorCtr="1"/>
              <a:lstStyle/>
              <a:p>
                <a:pPr>
                  <a:defRPr sz="600" b="0" i="1"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'Chart 22'!$B$2:$D$2</c:f>
              <c:numCache>
                <c:formatCode>0.0</c:formatCode>
                <c:ptCount val="3"/>
                <c:pt idx="0">
                  <c:v>0</c:v>
                </c:pt>
                <c:pt idx="1">
                  <c:v>0.5</c:v>
                </c:pt>
                <c:pt idx="2">
                  <c:v>1.8</c:v>
                </c:pt>
              </c:numCache>
            </c:numRef>
          </c:xVal>
          <c:yVal>
            <c:numRef>
              <c:f>'Chart 22'!$B$3:$D$3</c:f>
              <c:numCache>
                <c:formatCode>0.0</c:formatCode>
                <c:ptCount val="3"/>
                <c:pt idx="0">
                  <c:v>0</c:v>
                </c:pt>
                <c:pt idx="1">
                  <c:v>-1.7</c:v>
                </c:pt>
                <c:pt idx="2">
                  <c:v>1.8</c:v>
                </c:pt>
              </c:numCache>
            </c:numRef>
          </c:yVal>
          <c:smooth val="0"/>
          <c:extLst>
            <c:ext xmlns:c16="http://schemas.microsoft.com/office/drawing/2014/chart" uri="{C3380CC4-5D6E-409C-BE32-E72D297353CC}">
              <c16:uniqueId val="{00000005-D5F9-4997-B078-C77D14535082}"/>
            </c:ext>
          </c:extLst>
        </c:ser>
        <c:dLbls>
          <c:showLegendKey val="0"/>
          <c:showVal val="1"/>
          <c:showCatName val="0"/>
          <c:showSerName val="0"/>
          <c:showPercent val="0"/>
          <c:showBubbleSize val="0"/>
        </c:dLbls>
        <c:axId val="561629200"/>
        <c:axId val="561633512"/>
      </c:scatterChart>
      <c:valAx>
        <c:axId val="561629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r>
                  <a:rPr lang="en-US" sz="600"/>
                  <a:t>Inflation projection difference - end  2023</a:t>
                </a:r>
              </a:p>
            </c:rich>
          </c:tx>
          <c:layout>
            <c:manualLayout>
              <c:xMode val="edge"/>
              <c:yMode val="edge"/>
              <c:x val="0.34246225490196081"/>
              <c:y val="0.90259182915355363"/>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33512"/>
        <c:crosses val="autoZero"/>
        <c:crossBetween val="midCat"/>
      </c:valAx>
      <c:valAx>
        <c:axId val="561633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r>
                  <a:rPr lang="en-US" sz="600"/>
                  <a:t>Policy rate difference end</a:t>
                </a:r>
                <a:r>
                  <a:rPr lang="en-US" sz="600" baseline="0"/>
                  <a:t> </a:t>
                </a:r>
                <a:r>
                  <a:rPr lang="hy-AM" sz="600"/>
                  <a:t> 2023</a:t>
                </a:r>
                <a:endParaRPr lang="en-US" sz="600" baseline="0"/>
              </a:p>
            </c:rich>
          </c:tx>
          <c:layout>
            <c:manualLayout>
              <c:xMode val="edge"/>
              <c:yMode val="edge"/>
              <c:x val="1.7250816993464053E-2"/>
              <c:y val="8.2695891787278736E-2"/>
            </c:manualLayout>
          </c:layout>
          <c:overlay val="0"/>
          <c:spPr>
            <a:noFill/>
            <a:ln>
              <a:noFill/>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9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7777777777778E-2"/>
          <c:y val="3.9326378823096884E-2"/>
          <c:w val="0.85805476190476193"/>
          <c:h val="0.58886058503125971"/>
        </c:manualLayout>
      </c:layout>
      <c:lineChart>
        <c:grouping val="standard"/>
        <c:varyColors val="0"/>
        <c:ser>
          <c:idx val="0"/>
          <c:order val="0"/>
          <c:tx>
            <c:strRef>
              <c:f>'Chart 23'!$B$1</c:f>
              <c:strCache>
                <c:ptCount val="1"/>
                <c:pt idx="0">
                  <c:v>2021, Q 4 scenario</c:v>
                </c:pt>
              </c:strCache>
            </c:strRef>
          </c:tx>
          <c:spPr>
            <a:ln w="19050" cap="rnd">
              <a:solidFill>
                <a:schemeClr val="accent1"/>
              </a:solidFill>
              <a:round/>
            </a:ln>
            <a:effectLst/>
          </c:spPr>
          <c:marker>
            <c:symbol val="none"/>
          </c:marker>
          <c:cat>
            <c:strRef>
              <c:f>'Chart 23'!$A$2:$A$35</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 </c:v>
                </c:pt>
                <c:pt idx="18">
                  <c:v>III</c:v>
                </c:pt>
                <c:pt idx="19">
                  <c:v>IV</c:v>
                </c:pt>
                <c:pt idx="20">
                  <c:v>I 23</c:v>
                </c:pt>
                <c:pt idx="21">
                  <c:v>II</c:v>
                </c:pt>
                <c:pt idx="22">
                  <c:v>III</c:v>
                </c:pt>
                <c:pt idx="23">
                  <c:v>IV</c:v>
                </c:pt>
                <c:pt idx="24">
                  <c:v>I 24</c:v>
                </c:pt>
                <c:pt idx="25">
                  <c:v>II</c:v>
                </c:pt>
                <c:pt idx="26">
                  <c:v>III</c:v>
                </c:pt>
                <c:pt idx="27">
                  <c:v>IV</c:v>
                </c:pt>
                <c:pt idx="28">
                  <c:v>I 25</c:v>
                </c:pt>
                <c:pt idx="29">
                  <c:v>II </c:v>
                </c:pt>
              </c:strCache>
            </c:strRef>
          </c:cat>
          <c:val>
            <c:numRef>
              <c:f>'Chart 23'!$B$2:$B$35</c:f>
              <c:numCache>
                <c:formatCode>#,##0.0</c:formatCode>
                <c:ptCount val="30"/>
                <c:pt idx="14">
                  <c:v>8.9</c:v>
                </c:pt>
                <c:pt idx="15">
                  <c:v>8.3774715999999998</c:v>
                </c:pt>
                <c:pt idx="16">
                  <c:v>8.1999999999999993</c:v>
                </c:pt>
                <c:pt idx="17">
                  <c:v>7.0937872000000004</c:v>
                </c:pt>
                <c:pt idx="18">
                  <c:v>5.7851005999999998</c:v>
                </c:pt>
                <c:pt idx="19">
                  <c:v>5.4632804000000004</c:v>
                </c:pt>
                <c:pt idx="20">
                  <c:v>4.9590934999999998</c:v>
                </c:pt>
                <c:pt idx="21">
                  <c:v>4.7440072000000004</c:v>
                </c:pt>
                <c:pt idx="22">
                  <c:v>4.7285411000000002</c:v>
                </c:pt>
                <c:pt idx="23">
                  <c:v>4.7090405000000004</c:v>
                </c:pt>
                <c:pt idx="24">
                  <c:v>4.5965088999999999</c:v>
                </c:pt>
                <c:pt idx="25">
                  <c:v>4.5471662000000004</c:v>
                </c:pt>
                <c:pt idx="26">
                  <c:v>4.5194257000000002</c:v>
                </c:pt>
              </c:numCache>
            </c:numRef>
          </c:val>
          <c:smooth val="0"/>
          <c:extLst>
            <c:ext xmlns:c16="http://schemas.microsoft.com/office/drawing/2014/chart" uri="{C3380CC4-5D6E-409C-BE32-E72D297353CC}">
              <c16:uniqueId val="{00000000-3BE4-436A-8E86-8E856A0377AB}"/>
            </c:ext>
          </c:extLst>
        </c:ser>
        <c:ser>
          <c:idx val="1"/>
          <c:order val="1"/>
          <c:tx>
            <c:strRef>
              <c:f>'Chart 23'!$C$1</c:f>
              <c:strCache>
                <c:ptCount val="1"/>
                <c:pt idx="0">
                  <c:v>2022, QI scenario</c:v>
                </c:pt>
              </c:strCache>
            </c:strRef>
          </c:tx>
          <c:spPr>
            <a:ln w="19050" cap="rnd">
              <a:solidFill>
                <a:schemeClr val="accent2"/>
              </a:solidFill>
              <a:round/>
            </a:ln>
            <a:effectLst/>
          </c:spPr>
          <c:marker>
            <c:symbol val="none"/>
          </c:marker>
          <c:cat>
            <c:strRef>
              <c:f>'Chart 23'!$A$2:$A$35</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 </c:v>
                </c:pt>
                <c:pt idx="18">
                  <c:v>III</c:v>
                </c:pt>
                <c:pt idx="19">
                  <c:v>IV</c:v>
                </c:pt>
                <c:pt idx="20">
                  <c:v>I 23</c:v>
                </c:pt>
                <c:pt idx="21">
                  <c:v>II</c:v>
                </c:pt>
                <c:pt idx="22">
                  <c:v>III</c:v>
                </c:pt>
                <c:pt idx="23">
                  <c:v>IV</c:v>
                </c:pt>
                <c:pt idx="24">
                  <c:v>I 24</c:v>
                </c:pt>
                <c:pt idx="25">
                  <c:v>II</c:v>
                </c:pt>
                <c:pt idx="26">
                  <c:v>III</c:v>
                </c:pt>
                <c:pt idx="27">
                  <c:v>IV</c:v>
                </c:pt>
                <c:pt idx="28">
                  <c:v>I 25</c:v>
                </c:pt>
                <c:pt idx="29">
                  <c:v>II </c:v>
                </c:pt>
              </c:strCache>
            </c:strRef>
          </c:cat>
          <c:val>
            <c:numRef>
              <c:f>'Chart 23'!$C$2:$C$35</c:f>
              <c:numCache>
                <c:formatCode>#,##0.0</c:formatCode>
                <c:ptCount val="30"/>
                <c:pt idx="15">
                  <c:v>7.7</c:v>
                </c:pt>
                <c:pt idx="16">
                  <c:v>7.2321821699999997</c:v>
                </c:pt>
                <c:pt idx="17">
                  <c:v>6.98</c:v>
                </c:pt>
                <c:pt idx="18">
                  <c:v>5.1251805700000004</c:v>
                </c:pt>
                <c:pt idx="19">
                  <c:v>5.03578247</c:v>
                </c:pt>
                <c:pt idx="20">
                  <c:v>4.9194056399999999</c:v>
                </c:pt>
                <c:pt idx="21">
                  <c:v>4.1930576899999998</c:v>
                </c:pt>
                <c:pt idx="22">
                  <c:v>4.2906931100000003</c:v>
                </c:pt>
                <c:pt idx="23">
                  <c:v>4.2829081899999997</c:v>
                </c:pt>
                <c:pt idx="24">
                  <c:v>4.1821796600000001</c:v>
                </c:pt>
                <c:pt idx="25">
                  <c:v>4.1509776399999998</c:v>
                </c:pt>
                <c:pt idx="26">
                  <c:v>4.1492144099999999</c:v>
                </c:pt>
                <c:pt idx="27">
                  <c:v>4.1674749999999996</c:v>
                </c:pt>
              </c:numCache>
            </c:numRef>
          </c:val>
          <c:smooth val="0"/>
          <c:extLst>
            <c:ext xmlns:c16="http://schemas.microsoft.com/office/drawing/2014/chart" uri="{C3380CC4-5D6E-409C-BE32-E72D297353CC}">
              <c16:uniqueId val="{00000001-3BE4-436A-8E86-8E856A0377AB}"/>
            </c:ext>
          </c:extLst>
        </c:ser>
        <c:ser>
          <c:idx val="2"/>
          <c:order val="2"/>
          <c:tx>
            <c:strRef>
              <c:f>'Chart 23'!$D$1</c:f>
              <c:strCache>
                <c:ptCount val="1"/>
                <c:pt idx="0">
                  <c:v>2022, QII scenario</c:v>
                </c:pt>
              </c:strCache>
            </c:strRef>
          </c:tx>
          <c:spPr>
            <a:ln w="19050" cap="rnd">
              <a:solidFill>
                <a:schemeClr val="accent3"/>
              </a:solidFill>
              <a:round/>
            </a:ln>
            <a:effectLst/>
          </c:spPr>
          <c:marker>
            <c:symbol val="none"/>
          </c:marker>
          <c:cat>
            <c:strRef>
              <c:f>'Chart 23'!$A$2:$A$35</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 </c:v>
                </c:pt>
                <c:pt idx="18">
                  <c:v>III</c:v>
                </c:pt>
                <c:pt idx="19">
                  <c:v>IV</c:v>
                </c:pt>
                <c:pt idx="20">
                  <c:v>I 23</c:v>
                </c:pt>
                <c:pt idx="21">
                  <c:v>II</c:v>
                </c:pt>
                <c:pt idx="22">
                  <c:v>III</c:v>
                </c:pt>
                <c:pt idx="23">
                  <c:v>IV</c:v>
                </c:pt>
                <c:pt idx="24">
                  <c:v>I 24</c:v>
                </c:pt>
                <c:pt idx="25">
                  <c:v>II</c:v>
                </c:pt>
                <c:pt idx="26">
                  <c:v>III</c:v>
                </c:pt>
                <c:pt idx="27">
                  <c:v>IV</c:v>
                </c:pt>
                <c:pt idx="28">
                  <c:v>I 25</c:v>
                </c:pt>
                <c:pt idx="29">
                  <c:v>II </c:v>
                </c:pt>
              </c:strCache>
            </c:strRef>
          </c:cat>
          <c:val>
            <c:numRef>
              <c:f>'Chart 23'!$D$2:$D$35</c:f>
              <c:numCache>
                <c:formatCode>#,##0.0</c:formatCode>
                <c:ptCount val="30"/>
                <c:pt idx="16">
                  <c:v>7.4</c:v>
                </c:pt>
                <c:pt idx="17">
                  <c:v>9.6098870099999996</c:v>
                </c:pt>
                <c:pt idx="18">
                  <c:v>8.5724798599999996</c:v>
                </c:pt>
                <c:pt idx="19">
                  <c:v>8.4579424799999998</c:v>
                </c:pt>
                <c:pt idx="20">
                  <c:v>8.12921783</c:v>
                </c:pt>
                <c:pt idx="21">
                  <c:v>5.2894120899999999</c:v>
                </c:pt>
                <c:pt idx="22">
                  <c:v>3.8177309899999998</c:v>
                </c:pt>
                <c:pt idx="23">
                  <c:v>3.64048105</c:v>
                </c:pt>
                <c:pt idx="24">
                  <c:v>3.4693738600000001</c:v>
                </c:pt>
                <c:pt idx="25">
                  <c:v>3.4498275999999999</c:v>
                </c:pt>
                <c:pt idx="26">
                  <c:v>3.7</c:v>
                </c:pt>
                <c:pt idx="27">
                  <c:v>3.8</c:v>
                </c:pt>
                <c:pt idx="28">
                  <c:v>4</c:v>
                </c:pt>
              </c:numCache>
            </c:numRef>
          </c:val>
          <c:smooth val="0"/>
          <c:extLst>
            <c:ext xmlns:c16="http://schemas.microsoft.com/office/drawing/2014/chart" uri="{C3380CC4-5D6E-409C-BE32-E72D297353CC}">
              <c16:uniqueId val="{00000002-3BE4-436A-8E86-8E856A0377AB}"/>
            </c:ext>
          </c:extLst>
        </c:ser>
        <c:ser>
          <c:idx val="3"/>
          <c:order val="3"/>
          <c:tx>
            <c:strRef>
              <c:f>'Chart 23'!$E$1</c:f>
              <c:strCache>
                <c:ptCount val="1"/>
                <c:pt idx="0">
                  <c:v>2022, QIII scenario</c:v>
                </c:pt>
              </c:strCache>
            </c:strRef>
          </c:tx>
          <c:spPr>
            <a:ln w="19050" cap="rnd">
              <a:solidFill>
                <a:schemeClr val="accent4"/>
              </a:solidFill>
              <a:round/>
            </a:ln>
            <a:effectLst/>
          </c:spPr>
          <c:marker>
            <c:symbol val="none"/>
          </c:marker>
          <c:cat>
            <c:strRef>
              <c:f>'Chart 23'!$A$2:$A$35</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 </c:v>
                </c:pt>
                <c:pt idx="18">
                  <c:v>III</c:v>
                </c:pt>
                <c:pt idx="19">
                  <c:v>IV</c:v>
                </c:pt>
                <c:pt idx="20">
                  <c:v>I 23</c:v>
                </c:pt>
                <c:pt idx="21">
                  <c:v>II</c:v>
                </c:pt>
                <c:pt idx="22">
                  <c:v>III</c:v>
                </c:pt>
                <c:pt idx="23">
                  <c:v>IV</c:v>
                </c:pt>
                <c:pt idx="24">
                  <c:v>I 24</c:v>
                </c:pt>
                <c:pt idx="25">
                  <c:v>II</c:v>
                </c:pt>
                <c:pt idx="26">
                  <c:v>III</c:v>
                </c:pt>
                <c:pt idx="27">
                  <c:v>IV</c:v>
                </c:pt>
                <c:pt idx="28">
                  <c:v>I 25</c:v>
                </c:pt>
                <c:pt idx="29">
                  <c:v>II </c:v>
                </c:pt>
              </c:strCache>
            </c:strRef>
          </c:cat>
          <c:val>
            <c:numRef>
              <c:f>'Chart 23'!$E$2:$E$35</c:f>
              <c:numCache>
                <c:formatCode>#,##0.0</c:formatCode>
                <c:ptCount val="30"/>
                <c:pt idx="17">
                  <c:v>10.277471</c:v>
                </c:pt>
                <c:pt idx="18">
                  <c:v>9.7152830699999999</c:v>
                </c:pt>
                <c:pt idx="19">
                  <c:v>10.3162328</c:v>
                </c:pt>
                <c:pt idx="20">
                  <c:v>9.9199764100000003</c:v>
                </c:pt>
                <c:pt idx="21">
                  <c:v>6.9307775700000001</c:v>
                </c:pt>
                <c:pt idx="22">
                  <c:v>5.2666169299999996</c:v>
                </c:pt>
                <c:pt idx="23">
                  <c:v>3.9774948999999999</c:v>
                </c:pt>
                <c:pt idx="24">
                  <c:v>3.4131171999999999</c:v>
                </c:pt>
                <c:pt idx="25">
                  <c:v>3.3393074700000001</c:v>
                </c:pt>
                <c:pt idx="26">
                  <c:v>3.4314957399999999</c:v>
                </c:pt>
                <c:pt idx="27">
                  <c:v>3.5223154800000001</c:v>
                </c:pt>
                <c:pt idx="28">
                  <c:v>3.8</c:v>
                </c:pt>
                <c:pt idx="29">
                  <c:v>4</c:v>
                </c:pt>
              </c:numCache>
            </c:numRef>
          </c:val>
          <c:smooth val="0"/>
          <c:extLst>
            <c:ext xmlns:c16="http://schemas.microsoft.com/office/drawing/2014/chart" uri="{C3380CC4-5D6E-409C-BE32-E72D297353CC}">
              <c16:uniqueId val="{00000003-3BE4-436A-8E86-8E856A0377AB}"/>
            </c:ext>
          </c:extLst>
        </c:ser>
        <c:ser>
          <c:idx val="4"/>
          <c:order val="4"/>
          <c:tx>
            <c:strRef>
              <c:f>'Chart 23'!$F$1</c:f>
              <c:strCache>
                <c:ptCount val="1"/>
                <c:pt idx="0">
                  <c:v>Actual inflation</c:v>
                </c:pt>
              </c:strCache>
            </c:strRef>
          </c:tx>
          <c:spPr>
            <a:ln w="19050" cap="rnd">
              <a:solidFill>
                <a:schemeClr val="accent5"/>
              </a:solidFill>
              <a:round/>
            </a:ln>
            <a:effectLst/>
          </c:spPr>
          <c:marker>
            <c:symbol val="none"/>
          </c:marker>
          <c:cat>
            <c:strRef>
              <c:f>'Chart 23'!$A$2:$A$35</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 </c:v>
                </c:pt>
                <c:pt idx="18">
                  <c:v>III</c:v>
                </c:pt>
                <c:pt idx="19">
                  <c:v>IV</c:v>
                </c:pt>
                <c:pt idx="20">
                  <c:v>I 23</c:v>
                </c:pt>
                <c:pt idx="21">
                  <c:v>II</c:v>
                </c:pt>
                <c:pt idx="22">
                  <c:v>III</c:v>
                </c:pt>
                <c:pt idx="23">
                  <c:v>IV</c:v>
                </c:pt>
                <c:pt idx="24">
                  <c:v>I 24</c:v>
                </c:pt>
                <c:pt idx="25">
                  <c:v>II</c:v>
                </c:pt>
                <c:pt idx="26">
                  <c:v>III</c:v>
                </c:pt>
                <c:pt idx="27">
                  <c:v>IV</c:v>
                </c:pt>
                <c:pt idx="28">
                  <c:v>I 25</c:v>
                </c:pt>
                <c:pt idx="29">
                  <c:v>II </c:v>
                </c:pt>
              </c:strCache>
            </c:strRef>
          </c:cat>
          <c:val>
            <c:numRef>
              <c:f>'Chart 23'!$F$2:$F$35</c:f>
              <c:numCache>
                <c:formatCode>#,##0.0</c:formatCode>
                <c:ptCount val="30"/>
                <c:pt idx="0">
                  <c:v>3.7</c:v>
                </c:pt>
                <c:pt idx="1">
                  <c:v>0.9</c:v>
                </c:pt>
                <c:pt idx="2">
                  <c:v>3.5</c:v>
                </c:pt>
                <c:pt idx="3">
                  <c:v>1.8</c:v>
                </c:pt>
                <c:pt idx="4">
                  <c:v>1.9</c:v>
                </c:pt>
                <c:pt idx="5">
                  <c:v>2.5</c:v>
                </c:pt>
                <c:pt idx="6">
                  <c:v>0.5</c:v>
                </c:pt>
                <c:pt idx="7">
                  <c:v>0.7</c:v>
                </c:pt>
                <c:pt idx="8">
                  <c:v>-0.11</c:v>
                </c:pt>
                <c:pt idx="9">
                  <c:v>1.7</c:v>
                </c:pt>
                <c:pt idx="10">
                  <c:v>1.432684471732145</c:v>
                </c:pt>
                <c:pt idx="11">
                  <c:v>3.7</c:v>
                </c:pt>
                <c:pt idx="12">
                  <c:v>5.8</c:v>
                </c:pt>
                <c:pt idx="13">
                  <c:v>6.5</c:v>
                </c:pt>
                <c:pt idx="14">
                  <c:v>8.9</c:v>
                </c:pt>
                <c:pt idx="15">
                  <c:v>7.6754534627573321</c:v>
                </c:pt>
                <c:pt idx="16">
                  <c:v>7.4</c:v>
                </c:pt>
                <c:pt idx="17">
                  <c:v>10.277471</c:v>
                </c:pt>
                <c:pt idx="18">
                  <c:v>9.9</c:v>
                </c:pt>
              </c:numCache>
            </c:numRef>
          </c:val>
          <c:smooth val="0"/>
          <c:extLst>
            <c:ext xmlns:c16="http://schemas.microsoft.com/office/drawing/2014/chart" uri="{C3380CC4-5D6E-409C-BE32-E72D297353CC}">
              <c16:uniqueId val="{00000004-3BE4-436A-8E86-8E856A0377AB}"/>
            </c:ext>
          </c:extLst>
        </c:ser>
        <c:ser>
          <c:idx val="5"/>
          <c:order val="5"/>
          <c:tx>
            <c:strRef>
              <c:f>'Chart 23'!$G$1</c:f>
              <c:strCache>
                <c:ptCount val="1"/>
                <c:pt idx="0">
                  <c:v>12-month core inflation</c:v>
                </c:pt>
              </c:strCache>
            </c:strRef>
          </c:tx>
          <c:spPr>
            <a:ln w="19050" cap="rnd">
              <a:solidFill>
                <a:schemeClr val="accent6"/>
              </a:solidFill>
              <a:round/>
            </a:ln>
            <a:effectLst/>
          </c:spPr>
          <c:marker>
            <c:symbol val="none"/>
          </c:marker>
          <c:cat>
            <c:strRef>
              <c:f>'Chart 23'!$A$2:$A$35</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 </c:v>
                </c:pt>
                <c:pt idx="18">
                  <c:v>III</c:v>
                </c:pt>
                <c:pt idx="19">
                  <c:v>IV</c:v>
                </c:pt>
                <c:pt idx="20">
                  <c:v>I 23</c:v>
                </c:pt>
                <c:pt idx="21">
                  <c:v>II</c:v>
                </c:pt>
                <c:pt idx="22">
                  <c:v>III</c:v>
                </c:pt>
                <c:pt idx="23">
                  <c:v>IV</c:v>
                </c:pt>
                <c:pt idx="24">
                  <c:v>I 24</c:v>
                </c:pt>
                <c:pt idx="25">
                  <c:v>II</c:v>
                </c:pt>
                <c:pt idx="26">
                  <c:v>III</c:v>
                </c:pt>
                <c:pt idx="27">
                  <c:v>IV</c:v>
                </c:pt>
                <c:pt idx="28">
                  <c:v>I 25</c:v>
                </c:pt>
                <c:pt idx="29">
                  <c:v>II </c:v>
                </c:pt>
              </c:strCache>
            </c:strRef>
          </c:cat>
          <c:val>
            <c:numRef>
              <c:f>'Chart 23'!$G$2:$G$35</c:f>
              <c:numCache>
                <c:formatCode>#,##0.0</c:formatCode>
                <c:ptCount val="30"/>
                <c:pt idx="0">
                  <c:v>4.9449250245676524</c:v>
                </c:pt>
                <c:pt idx="1">
                  <c:v>4.1469572523281499</c:v>
                </c:pt>
                <c:pt idx="2">
                  <c:v>3.6702807488898941</c:v>
                </c:pt>
                <c:pt idx="3">
                  <c:v>2.6</c:v>
                </c:pt>
                <c:pt idx="4">
                  <c:v>1.3</c:v>
                </c:pt>
                <c:pt idx="5">
                  <c:v>1.5</c:v>
                </c:pt>
                <c:pt idx="6">
                  <c:v>1.1000000000000001</c:v>
                </c:pt>
                <c:pt idx="7">
                  <c:v>0.7</c:v>
                </c:pt>
                <c:pt idx="8">
                  <c:v>0.54</c:v>
                </c:pt>
                <c:pt idx="9">
                  <c:v>0.77684596156544217</c:v>
                </c:pt>
                <c:pt idx="10">
                  <c:v>1.3397678509690962</c:v>
                </c:pt>
                <c:pt idx="11">
                  <c:v>3.6</c:v>
                </c:pt>
                <c:pt idx="12">
                  <c:v>6.6</c:v>
                </c:pt>
                <c:pt idx="13">
                  <c:v>7.8</c:v>
                </c:pt>
                <c:pt idx="14">
                  <c:v>8</c:v>
                </c:pt>
                <c:pt idx="15">
                  <c:v>7.25</c:v>
                </c:pt>
                <c:pt idx="16">
                  <c:v>7</c:v>
                </c:pt>
                <c:pt idx="17">
                  <c:v>9.44</c:v>
                </c:pt>
                <c:pt idx="18">
                  <c:v>10.5</c:v>
                </c:pt>
              </c:numCache>
            </c:numRef>
          </c:val>
          <c:smooth val="0"/>
          <c:extLst>
            <c:ext xmlns:c16="http://schemas.microsoft.com/office/drawing/2014/chart" uri="{C3380CC4-5D6E-409C-BE32-E72D297353CC}">
              <c16:uniqueId val="{00000005-3BE4-436A-8E86-8E856A0377AB}"/>
            </c:ext>
          </c:extLst>
        </c:ser>
        <c:dLbls>
          <c:showLegendKey val="0"/>
          <c:showVal val="0"/>
          <c:showCatName val="0"/>
          <c:showSerName val="0"/>
          <c:showPercent val="0"/>
          <c:showBubbleSize val="0"/>
        </c:dLbls>
        <c:smooth val="0"/>
        <c:axId val="403913199"/>
        <c:axId val="403898639"/>
      </c:lineChart>
      <c:catAx>
        <c:axId val="403913199"/>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03898639"/>
        <c:crosses val="autoZero"/>
        <c:auto val="1"/>
        <c:lblAlgn val="ctr"/>
        <c:lblOffset val="100"/>
        <c:noMultiLvlLbl val="0"/>
      </c:catAx>
      <c:valAx>
        <c:axId val="403898639"/>
        <c:scaling>
          <c:orientation val="minMax"/>
          <c:min val="-1"/>
        </c:scaling>
        <c:delete val="0"/>
        <c:axPos val="l"/>
        <c:numFmt formatCode="#,##0" sourceLinked="0"/>
        <c:majorTickMark val="out"/>
        <c:minorTickMark val="none"/>
        <c:tickLblPos val="nextTo"/>
        <c:spPr>
          <a:noFill/>
          <a:ln w="6350">
            <a:solidFill>
              <a:schemeClr val="tx1"/>
            </a:solidFill>
          </a:ln>
          <a:effectLst/>
        </c:spPr>
        <c:txPr>
          <a:bodyPr rot="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03913199"/>
        <c:crosses val="autoZero"/>
        <c:crossBetween val="between"/>
        <c:majorUnit val="1"/>
      </c:valAx>
      <c:spPr>
        <a:noFill/>
        <a:ln>
          <a:noFill/>
        </a:ln>
        <a:effectLst/>
      </c:spPr>
    </c:plotArea>
    <c:legend>
      <c:legendPos val="b"/>
      <c:layout>
        <c:manualLayout>
          <c:xMode val="edge"/>
          <c:yMode val="edge"/>
          <c:x val="1.7601587301587316E-2"/>
          <c:y val="0.65941272795294792"/>
          <c:w val="0.67728883283788244"/>
          <c:h val="0.31913651996172643"/>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79761904761903E-2"/>
          <c:y val="5.6323604710701483E-2"/>
          <c:w val="0.84608373015873017"/>
          <c:h val="0.64385742104817545"/>
        </c:manualLayout>
      </c:layout>
      <c:lineChart>
        <c:grouping val="standard"/>
        <c:varyColors val="0"/>
        <c:ser>
          <c:idx val="0"/>
          <c:order val="0"/>
          <c:tx>
            <c:strRef>
              <c:f>'Chart 24'!$C$1</c:f>
              <c:strCache>
                <c:ptCount val="1"/>
                <c:pt idx="0">
                  <c:v>Quarter to quarter (annualized core inflation)</c:v>
                </c:pt>
              </c:strCache>
            </c:strRef>
          </c:tx>
          <c:spPr>
            <a:ln w="19050" cap="rnd">
              <a:solidFill>
                <a:schemeClr val="accent1"/>
              </a:solidFill>
              <a:round/>
            </a:ln>
            <a:effectLst/>
          </c:spPr>
          <c:marker>
            <c:symbol val="none"/>
          </c:marker>
          <c:cat>
            <c:strRef>
              <c:f>'Chart 24'!$A$2:$A$28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24'!$C$2:$C$28</c:f>
              <c:numCache>
                <c:formatCode>0.0</c:formatCode>
                <c:ptCount val="27"/>
                <c:pt idx="0">
                  <c:v>-2.9198721659997773</c:v>
                </c:pt>
                <c:pt idx="1">
                  <c:v>-2.0763036563176911</c:v>
                </c:pt>
                <c:pt idx="2">
                  <c:v>-3.7025730826710515</c:v>
                </c:pt>
                <c:pt idx="3">
                  <c:v>1.1215179998438316</c:v>
                </c:pt>
                <c:pt idx="4">
                  <c:v>-0.51958776867917322</c:v>
                </c:pt>
                <c:pt idx="5">
                  <c:v>3.2909137602092642</c:v>
                </c:pt>
                <c:pt idx="6">
                  <c:v>2.2337862895429339</c:v>
                </c:pt>
                <c:pt idx="7">
                  <c:v>7.2924156137498812</c:v>
                </c:pt>
                <c:pt idx="8">
                  <c:v>6.3792350232952231</c:v>
                </c:pt>
                <c:pt idx="9">
                  <c:v>1.5205938558930256</c:v>
                </c:pt>
                <c:pt idx="10">
                  <c:v>7.8990114125076616E-2</c:v>
                </c:pt>
                <c:pt idx="11">
                  <c:v>3.8394712606079224</c:v>
                </c:pt>
                <c:pt idx="12">
                  <c:v>-1.2315421339906152E-2</c:v>
                </c:pt>
                <c:pt idx="13">
                  <c:v>1.4116313957919715</c:v>
                </c:pt>
                <c:pt idx="14">
                  <c:v>-0.14096736930378029</c:v>
                </c:pt>
                <c:pt idx="15">
                  <c:v>1.3806828659301118</c:v>
                </c:pt>
                <c:pt idx="16">
                  <c:v>0.24831125575548185</c:v>
                </c:pt>
                <c:pt idx="17">
                  <c:v>2.198514622248922</c:v>
                </c:pt>
                <c:pt idx="18">
                  <c:v>0.48396881926731794</c:v>
                </c:pt>
                <c:pt idx="19">
                  <c:v>6.7562184731608568</c:v>
                </c:pt>
                <c:pt idx="20">
                  <c:v>12.597026246212806</c:v>
                </c:pt>
                <c:pt idx="21">
                  <c:v>8.7788014618184889</c:v>
                </c:pt>
                <c:pt idx="22">
                  <c:v>3.1771152768499178</c:v>
                </c:pt>
                <c:pt idx="23">
                  <c:v>5.9530320001309747</c:v>
                </c:pt>
                <c:pt idx="24">
                  <c:v>8.0553058081439417</c:v>
                </c:pt>
                <c:pt idx="25">
                  <c:v>16.251314295337409</c:v>
                </c:pt>
                <c:pt idx="26">
                  <c:v>7.0479337188092295</c:v>
                </c:pt>
              </c:numCache>
            </c:numRef>
          </c:val>
          <c:smooth val="0"/>
          <c:extLst>
            <c:ext xmlns:c16="http://schemas.microsoft.com/office/drawing/2014/chart" uri="{C3380CC4-5D6E-409C-BE32-E72D297353CC}">
              <c16:uniqueId val="{00000000-B4FB-4285-B767-5D78B43A6997}"/>
            </c:ext>
          </c:extLst>
        </c:ser>
        <c:ser>
          <c:idx val="1"/>
          <c:order val="1"/>
          <c:tx>
            <c:strRef>
              <c:f>'Chart 24'!$D$1</c:f>
              <c:strCache>
                <c:ptCount val="1"/>
                <c:pt idx="0">
                  <c:v>12-month core inflation</c:v>
                </c:pt>
              </c:strCache>
            </c:strRef>
          </c:tx>
          <c:spPr>
            <a:ln w="19050" cap="rnd">
              <a:solidFill>
                <a:schemeClr val="accent2"/>
              </a:solidFill>
              <a:round/>
            </a:ln>
            <a:effectLst/>
          </c:spPr>
          <c:marker>
            <c:symbol val="none"/>
          </c:marker>
          <c:cat>
            <c:strRef>
              <c:f>'Chart 24'!$A$2:$A$28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24'!$D$2:$D$28</c:f>
              <c:numCache>
                <c:formatCode>0.0</c:formatCode>
                <c:ptCount val="27"/>
                <c:pt idx="0">
                  <c:v>-2.1963177745930693</c:v>
                </c:pt>
                <c:pt idx="1">
                  <c:v>-2.111918360569689</c:v>
                </c:pt>
                <c:pt idx="2">
                  <c:v>-2.4063564240557866</c:v>
                </c:pt>
                <c:pt idx="3">
                  <c:v>-1.8047193953868117</c:v>
                </c:pt>
                <c:pt idx="4">
                  <c:v>-0.90530126051116611</c:v>
                </c:pt>
                <c:pt idx="5">
                  <c:v>0.36407786425382938</c:v>
                </c:pt>
                <c:pt idx="6">
                  <c:v>2.1112721321331946</c:v>
                </c:pt>
                <c:pt idx="7">
                  <c:v>3.6484028135333375</c:v>
                </c:pt>
                <c:pt idx="8">
                  <c:v>5.0421609329542463</c:v>
                </c:pt>
                <c:pt idx="9">
                  <c:v>4.2430734662532927</c:v>
                </c:pt>
                <c:pt idx="10">
                  <c:v>3.7603554991451489</c:v>
                </c:pt>
                <c:pt idx="11">
                  <c:v>2.6862480622310301</c:v>
                </c:pt>
                <c:pt idx="12">
                  <c:v>1.2599415906682481</c:v>
                </c:pt>
                <c:pt idx="13">
                  <c:v>1.4570277725853344</c:v>
                </c:pt>
                <c:pt idx="14">
                  <c:v>1.0919334009036845</c:v>
                </c:pt>
                <c:pt idx="15">
                  <c:v>0.65436778045784649</c:v>
                </c:pt>
                <c:pt idx="16">
                  <c:v>0.5422363526071905</c:v>
                </c:pt>
                <c:pt idx="17">
                  <c:v>0.77535218856593247</c:v>
                </c:pt>
                <c:pt idx="18">
                  <c:v>1.3410226647696533</c:v>
                </c:pt>
                <c:pt idx="19">
                  <c:v>3.6188951811127339</c:v>
                </c:pt>
                <c:pt idx="20">
                  <c:v>6.6122456863822947</c:v>
                </c:pt>
                <c:pt idx="21">
                  <c:v>7.8139553154992853</c:v>
                </c:pt>
                <c:pt idx="22">
                  <c:v>7.9767706624061674</c:v>
                </c:pt>
                <c:pt idx="23">
                  <c:v>7.2511471620594534</c:v>
                </c:pt>
                <c:pt idx="24">
                  <c:v>6.9670972690979198</c:v>
                </c:pt>
                <c:pt idx="25">
                  <c:v>9.4</c:v>
                </c:pt>
                <c:pt idx="26">
                  <c:v>10.540350415609197</c:v>
                </c:pt>
              </c:numCache>
            </c:numRef>
          </c:val>
          <c:smooth val="0"/>
          <c:extLst>
            <c:ext xmlns:c16="http://schemas.microsoft.com/office/drawing/2014/chart" uri="{C3380CC4-5D6E-409C-BE32-E72D297353CC}">
              <c16:uniqueId val="{00000001-B4FB-4285-B767-5D78B43A6997}"/>
            </c:ext>
          </c:extLst>
        </c:ser>
        <c:ser>
          <c:idx val="2"/>
          <c:order val="2"/>
          <c:tx>
            <c:strRef>
              <c:f>'Chart 24'!$E$1</c:f>
              <c:strCache>
                <c:ptCount val="1"/>
                <c:pt idx="0">
                  <c:v>12-month inflation</c:v>
                </c:pt>
              </c:strCache>
            </c:strRef>
          </c:tx>
          <c:spPr>
            <a:ln w="19050" cap="rnd">
              <a:solidFill>
                <a:schemeClr val="accent3"/>
              </a:solidFill>
              <a:round/>
            </a:ln>
            <a:effectLst/>
          </c:spPr>
          <c:marker>
            <c:symbol val="none"/>
          </c:marker>
          <c:cat>
            <c:strRef>
              <c:f>'Chart 24'!$A$2:$A$28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24'!$E$2:$E$28</c:f>
              <c:numCache>
                <c:formatCode>0.0</c:formatCode>
                <c:ptCount val="27"/>
                <c:pt idx="0">
                  <c:v>-1.9925670122137689</c:v>
                </c:pt>
                <c:pt idx="1">
                  <c:v>-1.1257347228099803</c:v>
                </c:pt>
                <c:pt idx="2">
                  <c:v>-1.8568680835741702</c:v>
                </c:pt>
                <c:pt idx="3">
                  <c:v>-1.0781091766334612</c:v>
                </c:pt>
                <c:pt idx="4">
                  <c:v>-0.14313327383280239</c:v>
                </c:pt>
                <c:pt idx="5">
                  <c:v>1.1438009686904422</c:v>
                </c:pt>
                <c:pt idx="6">
                  <c:v>0.98715777219213408</c:v>
                </c:pt>
                <c:pt idx="7">
                  <c:v>2.6007442537243008</c:v>
                </c:pt>
                <c:pt idx="8">
                  <c:v>3.7279834067416715</c:v>
                </c:pt>
                <c:pt idx="9">
                  <c:v>0.83211310898656166</c:v>
                </c:pt>
                <c:pt idx="10">
                  <c:v>3.4801399037426108</c:v>
                </c:pt>
                <c:pt idx="11">
                  <c:v>1.7912209026325314</c:v>
                </c:pt>
                <c:pt idx="12">
                  <c:v>1.8811658309776789</c:v>
                </c:pt>
                <c:pt idx="13">
                  <c:v>2.4537257060515145</c:v>
                </c:pt>
                <c:pt idx="14">
                  <c:v>0.47793958081770427</c:v>
                </c:pt>
                <c:pt idx="15">
                  <c:v>0.7339142477776619</c:v>
                </c:pt>
                <c:pt idx="16">
                  <c:v>-0.10452343810278819</c:v>
                </c:pt>
                <c:pt idx="17">
                  <c:v>1.6833281149818902</c:v>
                </c:pt>
                <c:pt idx="18">
                  <c:v>1.4384724442883368</c:v>
                </c:pt>
                <c:pt idx="19">
                  <c:v>3.6638246566359953</c:v>
                </c:pt>
                <c:pt idx="20">
                  <c:v>5.7810093225161268</c:v>
                </c:pt>
                <c:pt idx="21">
                  <c:v>6.504644523458893</c:v>
                </c:pt>
                <c:pt idx="22">
                  <c:v>8.8886539553763839</c:v>
                </c:pt>
                <c:pt idx="23">
                  <c:v>7.6754534627573321</c:v>
                </c:pt>
                <c:pt idx="24">
                  <c:v>7.3664574191492989</c:v>
                </c:pt>
                <c:pt idx="25">
                  <c:v>10.3</c:v>
                </c:pt>
                <c:pt idx="26">
                  <c:v>9.9151144159478548</c:v>
                </c:pt>
              </c:numCache>
            </c:numRef>
          </c:val>
          <c:smooth val="0"/>
          <c:extLst>
            <c:ext xmlns:c16="http://schemas.microsoft.com/office/drawing/2014/chart" uri="{C3380CC4-5D6E-409C-BE32-E72D297353CC}">
              <c16:uniqueId val="{00000002-B4FB-4285-B767-5D78B43A6997}"/>
            </c:ext>
          </c:extLst>
        </c:ser>
        <c:dLbls>
          <c:showLegendKey val="0"/>
          <c:showVal val="0"/>
          <c:showCatName val="0"/>
          <c:showSerName val="0"/>
          <c:showPercent val="0"/>
          <c:showBubbleSize val="0"/>
        </c:dLbls>
        <c:smooth val="0"/>
        <c:axId val="561632336"/>
        <c:axId val="561632728"/>
      </c:lineChart>
      <c:catAx>
        <c:axId val="56163233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32728"/>
        <c:crosses val="autoZero"/>
        <c:auto val="1"/>
        <c:lblAlgn val="ctr"/>
        <c:lblOffset val="100"/>
        <c:noMultiLvlLbl val="0"/>
      </c:catAx>
      <c:valAx>
        <c:axId val="56163272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32336"/>
        <c:crosses val="autoZero"/>
        <c:crossBetween val="between"/>
      </c:valAx>
      <c:spPr>
        <a:noFill/>
        <a:ln>
          <a:noFill/>
        </a:ln>
        <a:effectLst/>
      </c:spPr>
    </c:plotArea>
    <c:legend>
      <c:legendPos val="b"/>
      <c:layout>
        <c:manualLayout>
          <c:xMode val="edge"/>
          <c:yMode val="edge"/>
          <c:x val="1.7236111111111112E-2"/>
          <c:y val="0.79322624994456326"/>
          <c:w val="0.6984246031746032"/>
          <c:h val="0.196533094653490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71428571428575E-2"/>
          <c:y val="3.9215686274509803E-2"/>
          <c:w val="0.85029206349206354"/>
          <c:h val="0.5058337193144975"/>
        </c:manualLayout>
      </c:layout>
      <c:barChart>
        <c:barDir val="col"/>
        <c:grouping val="clustered"/>
        <c:varyColors val="0"/>
        <c:ser>
          <c:idx val="1"/>
          <c:order val="1"/>
          <c:tx>
            <c:strRef>
              <c:f>'Chart 25'!$A$3</c:f>
              <c:strCache>
                <c:ptCount val="1"/>
                <c:pt idx="0">
                  <c:v>Import of services</c:v>
                </c:pt>
              </c:strCache>
            </c:strRef>
          </c:tx>
          <c:spPr>
            <a:solidFill>
              <a:schemeClr val="accent2"/>
            </a:solidFill>
            <a:ln>
              <a:noFill/>
            </a:ln>
            <a:effectLst/>
          </c:spPr>
          <c:invertIfNegative val="0"/>
          <c:cat>
            <c:strRef>
              <c:f>'Chart 25'!$B$1:$X$1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25'!$B$3:$X$3</c:f>
              <c:numCache>
                <c:formatCode>0.0</c:formatCode>
                <c:ptCount val="23"/>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c:v>3.1507991182551933</c:v>
                </c:pt>
                <c:pt idx="17">
                  <c:v>6.4982637296273822</c:v>
                </c:pt>
                <c:pt idx="18">
                  <c:v>4.9549880102130857</c:v>
                </c:pt>
                <c:pt idx="19">
                  <c:v>2.6943797068859254</c:v>
                </c:pt>
                <c:pt idx="20">
                  <c:v>-1.4873327321446794</c:v>
                </c:pt>
                <c:pt idx="21">
                  <c:v>3.3991259349831751</c:v>
                </c:pt>
                <c:pt idx="22">
                  <c:v>1.2551474269386347</c:v>
                </c:pt>
              </c:numCache>
            </c:numRef>
          </c:val>
          <c:extLst>
            <c:ext xmlns:c16="http://schemas.microsoft.com/office/drawing/2014/chart" uri="{C3380CC4-5D6E-409C-BE32-E72D297353CC}">
              <c16:uniqueId val="{00000001-1D26-4C6E-949C-8201B78DCF4A}"/>
            </c:ext>
          </c:extLst>
        </c:ser>
        <c:ser>
          <c:idx val="2"/>
          <c:order val="2"/>
          <c:tx>
            <c:strRef>
              <c:f>'Chart 25'!$A$4</c:f>
              <c:strCache>
                <c:ptCount val="1"/>
                <c:pt idx="0">
                  <c:v>Import of goods</c:v>
                </c:pt>
              </c:strCache>
            </c:strRef>
          </c:tx>
          <c:spPr>
            <a:solidFill>
              <a:schemeClr val="accent3"/>
            </a:solidFill>
            <a:ln>
              <a:noFill/>
            </a:ln>
            <a:effectLst/>
          </c:spPr>
          <c:invertIfNegative val="0"/>
          <c:cat>
            <c:strRef>
              <c:f>'Chart 25'!$B$1:$X$1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25'!$B$4:$X$4</c:f>
              <c:numCache>
                <c:formatCode>0.0</c:formatCode>
                <c:ptCount val="23"/>
                <c:pt idx="0">
                  <c:v>7.1028480655802184</c:v>
                </c:pt>
                <c:pt idx="1">
                  <c:v>2.8253891781904628</c:v>
                </c:pt>
                <c:pt idx="2">
                  <c:v>5.0501889287134958</c:v>
                </c:pt>
                <c:pt idx="3">
                  <c:v>6.1233503086363044</c:v>
                </c:pt>
                <c:pt idx="4">
                  <c:v>8.6981757339557078</c:v>
                </c:pt>
                <c:pt idx="5">
                  <c:v>6.0358051245117395</c:v>
                </c:pt>
                <c:pt idx="6">
                  <c:v>-0.36767843088098573</c:v>
                </c:pt>
                <c:pt idx="7">
                  <c:v>-1.6728668056727258</c:v>
                </c:pt>
                <c:pt idx="8" formatCode="General">
                  <c:v>-4.3</c:v>
                </c:pt>
                <c:pt idx="9" formatCode="General">
                  <c:v>-2.6</c:v>
                </c:pt>
                <c:pt idx="10" formatCode="General">
                  <c:v>0.9</c:v>
                </c:pt>
                <c:pt idx="11" formatCode="General">
                  <c:v>2.1</c:v>
                </c:pt>
                <c:pt idx="12" formatCode="General">
                  <c:v>-0.6</c:v>
                </c:pt>
                <c:pt idx="13" formatCode="General">
                  <c:v>-5</c:v>
                </c:pt>
                <c:pt idx="14" formatCode="General">
                  <c:v>-1</c:v>
                </c:pt>
                <c:pt idx="15" formatCode="General">
                  <c:v>-0.5</c:v>
                </c:pt>
                <c:pt idx="16">
                  <c:v>5.8648022294440096</c:v>
                </c:pt>
                <c:pt idx="17">
                  <c:v>11.67051084419694</c:v>
                </c:pt>
                <c:pt idx="18">
                  <c:v>8.4073663423342992</c:v>
                </c:pt>
                <c:pt idx="19">
                  <c:v>6.969816934799681</c:v>
                </c:pt>
                <c:pt idx="20">
                  <c:v>3.745066525882379</c:v>
                </c:pt>
                <c:pt idx="21">
                  <c:v>7.2211895621045556</c:v>
                </c:pt>
                <c:pt idx="22">
                  <c:v>3.3716154032088212</c:v>
                </c:pt>
              </c:numCache>
            </c:numRef>
          </c:val>
          <c:extLst>
            <c:ext xmlns:c16="http://schemas.microsoft.com/office/drawing/2014/chart" uri="{C3380CC4-5D6E-409C-BE32-E72D297353CC}">
              <c16:uniqueId val="{00000002-1D26-4C6E-949C-8201B78DCF4A}"/>
            </c:ext>
          </c:extLst>
        </c:ser>
        <c:ser>
          <c:idx val="3"/>
          <c:order val="3"/>
          <c:tx>
            <c:strRef>
              <c:f>'Chart 25'!$A$5</c:f>
              <c:strCache>
                <c:ptCount val="1"/>
                <c:pt idx="0">
                  <c:v>Consumer goods</c:v>
                </c:pt>
              </c:strCache>
            </c:strRef>
          </c:tx>
          <c:spPr>
            <a:solidFill>
              <a:schemeClr val="accent4"/>
            </a:solidFill>
            <a:ln>
              <a:noFill/>
            </a:ln>
            <a:effectLst/>
          </c:spPr>
          <c:invertIfNegative val="0"/>
          <c:cat>
            <c:strRef>
              <c:f>'Chart 25'!$B$1:$X$1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25'!$B$5:$X$5</c:f>
              <c:numCache>
                <c:formatCode>0.0</c:formatCode>
                <c:ptCount val="23"/>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c:v>3.1507991182551933</c:v>
                </c:pt>
                <c:pt idx="17">
                  <c:v>6.4982637296273822</c:v>
                </c:pt>
                <c:pt idx="18">
                  <c:v>4.9549880102130857</c:v>
                </c:pt>
                <c:pt idx="19">
                  <c:v>2.6943797068859254</c:v>
                </c:pt>
                <c:pt idx="20">
                  <c:v>-1.4873327321446794</c:v>
                </c:pt>
                <c:pt idx="21">
                  <c:v>3.3991259349831751</c:v>
                </c:pt>
                <c:pt idx="22">
                  <c:v>1.2551474269386347</c:v>
                </c:pt>
              </c:numCache>
            </c:numRef>
          </c:val>
          <c:extLst>
            <c:ext xmlns:c16="http://schemas.microsoft.com/office/drawing/2014/chart" uri="{C3380CC4-5D6E-409C-BE32-E72D297353CC}">
              <c16:uniqueId val="{00000003-1D26-4C6E-949C-8201B78DCF4A}"/>
            </c:ext>
          </c:extLst>
        </c:ser>
        <c:ser>
          <c:idx val="4"/>
          <c:order val="4"/>
          <c:tx>
            <c:strRef>
              <c:f>'Chart 25'!$A$6</c:f>
              <c:strCache>
                <c:ptCount val="1"/>
                <c:pt idx="0">
                  <c:v>Raw materials</c:v>
                </c:pt>
              </c:strCache>
            </c:strRef>
          </c:tx>
          <c:spPr>
            <a:solidFill>
              <a:schemeClr val="accent5"/>
            </a:solidFill>
            <a:ln>
              <a:noFill/>
            </a:ln>
            <a:effectLst/>
          </c:spPr>
          <c:invertIfNegative val="0"/>
          <c:cat>
            <c:strRef>
              <c:f>'Chart 25'!$B$1:$X$1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25'!$B$6:$X$6</c:f>
              <c:numCache>
                <c:formatCode>0.0</c:formatCode>
                <c:ptCount val="23"/>
                <c:pt idx="0">
                  <c:v>10.355729078254242</c:v>
                </c:pt>
                <c:pt idx="1">
                  <c:v>3.8337860301210327</c:v>
                </c:pt>
                <c:pt idx="2">
                  <c:v>6.4553420409603461</c:v>
                </c:pt>
                <c:pt idx="3">
                  <c:v>7.335183187885093</c:v>
                </c:pt>
                <c:pt idx="4">
                  <c:v>9.7045402355432202</c:v>
                </c:pt>
                <c:pt idx="5">
                  <c:v>8.2608589855065873</c:v>
                </c:pt>
                <c:pt idx="6">
                  <c:v>1.1959771117019216</c:v>
                </c:pt>
                <c:pt idx="7">
                  <c:v>-1.0206785187959611</c:v>
                </c:pt>
                <c:pt idx="8" formatCode="General">
                  <c:v>-4.5</c:v>
                </c:pt>
                <c:pt idx="9" formatCode="General">
                  <c:v>-2.9</c:v>
                </c:pt>
                <c:pt idx="10" formatCode="General">
                  <c:v>0.2</c:v>
                </c:pt>
                <c:pt idx="11" formatCode="General">
                  <c:v>2</c:v>
                </c:pt>
                <c:pt idx="12" formatCode="General">
                  <c:v>-1.2</c:v>
                </c:pt>
                <c:pt idx="13" formatCode="General">
                  <c:v>-7.2</c:v>
                </c:pt>
                <c:pt idx="14" formatCode="General">
                  <c:v>-1.2</c:v>
                </c:pt>
                <c:pt idx="15" formatCode="General">
                  <c:v>-0.3</c:v>
                </c:pt>
                <c:pt idx="16">
                  <c:v>8.2888493192920549</c:v>
                </c:pt>
                <c:pt idx="17">
                  <c:v>16.760063920288417</c:v>
                </c:pt>
                <c:pt idx="18">
                  <c:v>11.900628115841954</c:v>
                </c:pt>
                <c:pt idx="19">
                  <c:v>10.520893399585532</c:v>
                </c:pt>
                <c:pt idx="20">
                  <c:v>7.022379072680323</c:v>
                </c:pt>
                <c:pt idx="21">
                  <c:v>10.544745262271476</c:v>
                </c:pt>
                <c:pt idx="22">
                  <c:v>4.9857102258035439</c:v>
                </c:pt>
              </c:numCache>
            </c:numRef>
          </c:val>
          <c:extLst>
            <c:ext xmlns:c16="http://schemas.microsoft.com/office/drawing/2014/chart" uri="{C3380CC4-5D6E-409C-BE32-E72D297353CC}">
              <c16:uniqueId val="{00000004-1D26-4C6E-949C-8201B78DCF4A}"/>
            </c:ext>
          </c:extLst>
        </c:ser>
        <c:dLbls>
          <c:showLegendKey val="0"/>
          <c:showVal val="0"/>
          <c:showCatName val="0"/>
          <c:showSerName val="0"/>
          <c:showPercent val="0"/>
          <c:showBubbleSize val="0"/>
        </c:dLbls>
        <c:gapWidth val="150"/>
        <c:axId val="561633120"/>
        <c:axId val="561630376"/>
      </c:barChart>
      <c:lineChart>
        <c:grouping val="standard"/>
        <c:varyColors val="0"/>
        <c:ser>
          <c:idx val="0"/>
          <c:order val="0"/>
          <c:tx>
            <c:strRef>
              <c:f>'Chart 25'!$A$2</c:f>
              <c:strCache>
                <c:ptCount val="1"/>
                <c:pt idx="0">
                  <c:v>Total imports</c:v>
                </c:pt>
              </c:strCache>
            </c:strRef>
          </c:tx>
          <c:spPr>
            <a:ln w="19050" cap="rnd">
              <a:solidFill>
                <a:srgbClr val="C00000"/>
              </a:solidFill>
              <a:round/>
            </a:ln>
            <a:effectLst/>
          </c:spPr>
          <c:marker>
            <c:symbol val="none"/>
          </c:marker>
          <c:cat>
            <c:strRef>
              <c:f>'Chart 25'!$B$1:$X$1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25'!$B$2:$X$2</c:f>
              <c:numCache>
                <c:formatCode>0.0</c:formatCode>
                <c:ptCount val="23"/>
                <c:pt idx="0">
                  <c:v>5.5587642778320685</c:v>
                </c:pt>
                <c:pt idx="1">
                  <c:v>2.3674496663436742</c:v>
                </c:pt>
                <c:pt idx="2">
                  <c:v>4.6750390240283082</c:v>
                </c:pt>
                <c:pt idx="3">
                  <c:v>6.1688884200858212</c:v>
                </c:pt>
                <c:pt idx="4">
                  <c:v>9.4362590870751006</c:v>
                </c:pt>
                <c:pt idx="5">
                  <c:v>5.2968209895528702</c:v>
                </c:pt>
                <c:pt idx="6">
                  <c:v>-1.71428319894531</c:v>
                </c:pt>
                <c:pt idx="7">
                  <c:v>-2.3932702253878517</c:v>
                </c:pt>
                <c:pt idx="8" formatCode="General">
                  <c:v>-4.9000000000000004</c:v>
                </c:pt>
                <c:pt idx="9" formatCode="General">
                  <c:v>-2.8</c:v>
                </c:pt>
                <c:pt idx="10" formatCode="General">
                  <c:v>1.6</c:v>
                </c:pt>
                <c:pt idx="11" formatCode="General">
                  <c:v>2.5</c:v>
                </c:pt>
                <c:pt idx="12" formatCode="General">
                  <c:v>-0.1</c:v>
                </c:pt>
                <c:pt idx="13" formatCode="General">
                  <c:v>-4.2</c:v>
                </c:pt>
                <c:pt idx="14" formatCode="General">
                  <c:v>-1.1000000000000001</c:v>
                </c:pt>
                <c:pt idx="15" formatCode="General">
                  <c:v>-0.9</c:v>
                </c:pt>
                <c:pt idx="16">
                  <c:v>4.8571504515012123</c:v>
                </c:pt>
                <c:pt idx="17">
                  <c:v>9.7221322115220659</c:v>
                </c:pt>
                <c:pt idx="18">
                  <c:v>7.1111720512442531</c:v>
                </c:pt>
                <c:pt idx="19">
                  <c:v>5.3608764049344728</c:v>
                </c:pt>
                <c:pt idx="20">
                  <c:v>1.7697878100141367</c:v>
                </c:pt>
                <c:pt idx="21">
                  <c:v>5.8068397386792157</c:v>
                </c:pt>
                <c:pt idx="22">
                  <c:v>2.6027395576544166</c:v>
                </c:pt>
              </c:numCache>
            </c:numRef>
          </c:val>
          <c:smooth val="0"/>
          <c:extLst>
            <c:ext xmlns:c16="http://schemas.microsoft.com/office/drawing/2014/chart" uri="{C3380CC4-5D6E-409C-BE32-E72D297353CC}">
              <c16:uniqueId val="{00000000-1D26-4C6E-949C-8201B78DCF4A}"/>
            </c:ext>
          </c:extLst>
        </c:ser>
        <c:dLbls>
          <c:showLegendKey val="0"/>
          <c:showVal val="0"/>
          <c:showCatName val="0"/>
          <c:showSerName val="0"/>
          <c:showPercent val="0"/>
          <c:showBubbleSize val="0"/>
        </c:dLbls>
        <c:marker val="1"/>
        <c:smooth val="0"/>
        <c:axId val="561633120"/>
        <c:axId val="561630376"/>
      </c:lineChart>
      <c:catAx>
        <c:axId val="561633120"/>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30376"/>
        <c:crosses val="autoZero"/>
        <c:auto val="1"/>
        <c:lblAlgn val="ctr"/>
        <c:lblOffset val="100"/>
        <c:noMultiLvlLbl val="0"/>
      </c:catAx>
      <c:valAx>
        <c:axId val="561630376"/>
        <c:scaling>
          <c:orientation val="minMax"/>
          <c:max val="18"/>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33120"/>
        <c:crosses val="autoZero"/>
        <c:crossBetween val="between"/>
        <c:majorUnit val="3"/>
      </c:valAx>
      <c:spPr>
        <a:noFill/>
        <a:ln>
          <a:noFill/>
        </a:ln>
        <a:effectLst/>
      </c:spPr>
    </c:plotArea>
    <c:legend>
      <c:legendPos val="b"/>
      <c:layout>
        <c:manualLayout>
          <c:xMode val="edge"/>
          <c:yMode val="edge"/>
          <c:x val="2.1204761904761907E-2"/>
          <c:y val="0.65863632854716703"/>
          <c:w val="0.58969325396825401"/>
          <c:h val="0.3119519067469507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26'!$C$1</c:f>
              <c:strCache>
                <c:ptCount val="1"/>
                <c:pt idx="0">
                  <c:v>Gross accumulation of private fixed assets</c:v>
                </c:pt>
              </c:strCache>
            </c:strRef>
          </c:tx>
          <c:spPr>
            <a:solidFill>
              <a:schemeClr val="bg1">
                <a:lumMod val="65000"/>
              </a:schemeClr>
            </a:solidFill>
            <a:ln w="12700">
              <a:noFill/>
            </a:ln>
            <a:effectLst/>
          </c:spPr>
          <c:invertIfNegative val="0"/>
          <c:cat>
            <c:strRef>
              <c:f>'Chart 26'!$A$2:$A$24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26'!$C$2:$C$24</c:f>
              <c:numCache>
                <c:formatCode>0.0%</c:formatCode>
                <c:ptCount val="23"/>
                <c:pt idx="0">
                  <c:v>-4.1912472114929357E-2</c:v>
                </c:pt>
                <c:pt idx="1">
                  <c:v>0.14882957355312953</c:v>
                </c:pt>
                <c:pt idx="2">
                  <c:v>6.4973533581466111E-2</c:v>
                </c:pt>
                <c:pt idx="3">
                  <c:v>-1.2721252581995088E-2</c:v>
                </c:pt>
                <c:pt idx="4">
                  <c:v>0.25217813246739706</c:v>
                </c:pt>
                <c:pt idx="5">
                  <c:v>0.14210536625954262</c:v>
                </c:pt>
                <c:pt idx="6">
                  <c:v>0.13675962646719825</c:v>
                </c:pt>
                <c:pt idx="7">
                  <c:v>0.25552693730829246</c:v>
                </c:pt>
                <c:pt idx="8">
                  <c:v>0.20884402044324887</c:v>
                </c:pt>
                <c:pt idx="9">
                  <c:v>2.4502073790766445E-2</c:v>
                </c:pt>
                <c:pt idx="10">
                  <c:v>-5.1395688764258408E-2</c:v>
                </c:pt>
                <c:pt idx="11">
                  <c:v>-5.4877100260018213E-2</c:v>
                </c:pt>
                <c:pt idx="12">
                  <c:v>-9.0503059311499504E-2</c:v>
                </c:pt>
                <c:pt idx="13">
                  <c:v>-0.3129655333160255</c:v>
                </c:pt>
                <c:pt idx="14">
                  <c:v>-4.2454822370919347E-2</c:v>
                </c:pt>
                <c:pt idx="15">
                  <c:v>8.0733791686905934E-2</c:v>
                </c:pt>
                <c:pt idx="16">
                  <c:v>-0.30160809484224999</c:v>
                </c:pt>
                <c:pt idx="17">
                  <c:v>0.11222307643769597</c:v>
                </c:pt>
                <c:pt idx="18">
                  <c:v>8.1673021934388579E-2</c:v>
                </c:pt>
                <c:pt idx="19">
                  <c:v>0.27300000000000002</c:v>
                </c:pt>
                <c:pt idx="20">
                  <c:v>0.69799999999999995</c:v>
                </c:pt>
                <c:pt idx="21">
                  <c:v>1.1000000000000001E-2</c:v>
                </c:pt>
                <c:pt idx="22">
                  <c:v>-8.6236196500413489E-2</c:v>
                </c:pt>
              </c:numCache>
            </c:numRef>
          </c:val>
          <c:extLst>
            <c:ext xmlns:c16="http://schemas.microsoft.com/office/drawing/2014/chart" uri="{C3380CC4-5D6E-409C-BE32-E72D297353CC}">
              <c16:uniqueId val="{00000000-112A-49C6-A5A8-B44B754BE38C}"/>
            </c:ext>
          </c:extLst>
        </c:ser>
        <c:ser>
          <c:idx val="0"/>
          <c:order val="0"/>
          <c:tx>
            <c:strRef>
              <c:f>'Chart 26'!$B$1</c:f>
              <c:strCache>
                <c:ptCount val="1"/>
                <c:pt idx="0">
                  <c:v>Private consumption</c:v>
                </c:pt>
              </c:strCache>
            </c:strRef>
          </c:tx>
          <c:spPr>
            <a:solidFill>
              <a:srgbClr val="FFC000"/>
            </a:solidFill>
            <a:ln w="12700">
              <a:noFill/>
            </a:ln>
            <a:effectLst/>
          </c:spPr>
          <c:invertIfNegative val="0"/>
          <c:cat>
            <c:strRef>
              <c:f>'Chart 26'!$A$2:$A$24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26'!$B$2:$B$24</c:f>
              <c:numCache>
                <c:formatCode>0.0%</c:formatCode>
                <c:ptCount val="23"/>
                <c:pt idx="0">
                  <c:v>9.684258163781706E-2</c:v>
                </c:pt>
                <c:pt idx="1">
                  <c:v>0.12630491171678784</c:v>
                </c:pt>
                <c:pt idx="2">
                  <c:v>9.6260334133689576E-2</c:v>
                </c:pt>
                <c:pt idx="3">
                  <c:v>0.2228289228277518</c:v>
                </c:pt>
                <c:pt idx="4">
                  <c:v>5.8433926994705558E-2</c:v>
                </c:pt>
                <c:pt idx="5">
                  <c:v>9.1953200941774893E-2</c:v>
                </c:pt>
                <c:pt idx="6">
                  <c:v>3.4913602719927467E-2</c:v>
                </c:pt>
                <c:pt idx="7">
                  <c:v>2.2953909331175453E-2</c:v>
                </c:pt>
                <c:pt idx="8">
                  <c:v>0.15096494958128034</c:v>
                </c:pt>
                <c:pt idx="9">
                  <c:v>0.10935219082303832</c:v>
                </c:pt>
                <c:pt idx="10">
                  <c:v>8.7341613120443362E-2</c:v>
                </c:pt>
                <c:pt idx="11">
                  <c:v>0.12415267493704647</c:v>
                </c:pt>
                <c:pt idx="12">
                  <c:v>1.334081286332804E-2</c:v>
                </c:pt>
                <c:pt idx="13">
                  <c:v>-0.19472710077766578</c:v>
                </c:pt>
                <c:pt idx="14">
                  <c:v>-0.10034411453305893</c:v>
                </c:pt>
                <c:pt idx="15">
                  <c:v>-0.23370675909767485</c:v>
                </c:pt>
                <c:pt idx="16">
                  <c:v>-1.7918718200674276E-2</c:v>
                </c:pt>
                <c:pt idx="17">
                  <c:v>9.2698797903936161E-2</c:v>
                </c:pt>
                <c:pt idx="18">
                  <c:v>-4.7460420974954474E-2</c:v>
                </c:pt>
                <c:pt idx="19">
                  <c:v>0.12</c:v>
                </c:pt>
                <c:pt idx="20">
                  <c:v>8.321284896426405E-2</c:v>
                </c:pt>
                <c:pt idx="21">
                  <c:v>7.4510652707175926E-2</c:v>
                </c:pt>
                <c:pt idx="22">
                  <c:v>9.7197561797268864E-2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561628416"/>
        <c:axId val="561634296"/>
      </c:barChart>
      <c:lineChart>
        <c:grouping val="standard"/>
        <c:varyColors val="0"/>
        <c:ser>
          <c:idx val="2"/>
          <c:order val="2"/>
          <c:tx>
            <c:strRef>
              <c:f>'Chart 26'!$D$1</c:f>
              <c:strCache>
                <c:ptCount val="1"/>
                <c:pt idx="0">
                  <c:v>Previous forecast of private spending</c:v>
                </c:pt>
              </c:strCache>
            </c:strRef>
          </c:tx>
          <c:spPr>
            <a:ln w="19050" cap="rnd">
              <a:solidFill>
                <a:srgbClr val="C00000"/>
              </a:solidFill>
              <a:round/>
            </a:ln>
            <a:effectLst/>
          </c:spPr>
          <c:marker>
            <c:symbol val="none"/>
          </c:marker>
          <c:cat>
            <c:strRef>
              <c:f>'Chart 26'!$A$2:$A$24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26'!$D$2:$D$24</c:f>
              <c:numCache>
                <c:formatCode>0.0%</c:formatCode>
                <c:ptCount val="23"/>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0.15762569677841934</c:v>
                </c:pt>
                <c:pt idx="9">
                  <c:v>9.777515698349476E-2</c:v>
                </c:pt>
                <c:pt idx="10">
                  <c:v>6.5722957380561289E-2</c:v>
                </c:pt>
                <c:pt idx="11">
                  <c:v>9.1584624553947863E-2</c:v>
                </c:pt>
                <c:pt idx="12">
                  <c:v>-7.9604304522085563E-3</c:v>
                </c:pt>
                <c:pt idx="13">
                  <c:v>-0.19529503115250918</c:v>
                </c:pt>
                <c:pt idx="14">
                  <c:v>-9.2582902773097248E-2</c:v>
                </c:pt>
                <c:pt idx="15">
                  <c:v>-0.18472721624846145</c:v>
                </c:pt>
                <c:pt idx="16">
                  <c:v>-4.7412754732958966E-2</c:v>
                </c:pt>
                <c:pt idx="17">
                  <c:v>9.4896358486524959E-2</c:v>
                </c:pt>
                <c:pt idx="18">
                  <c:v>-2.7050973587809782E-2</c:v>
                </c:pt>
                <c:pt idx="19">
                  <c:v>0.155</c:v>
                </c:pt>
                <c:pt idx="20">
                  <c:v>0.13500000000000001</c:v>
                </c:pt>
                <c:pt idx="21">
                  <c:v>0.11</c:v>
                </c:pt>
                <c:pt idx="22">
                  <c:v>0.254</c:v>
                </c:pt>
              </c:numCache>
            </c:numRef>
          </c:val>
          <c:smooth val="0"/>
          <c:extLst>
            <c:ext xmlns:c16="http://schemas.microsoft.com/office/drawing/2014/chart" uri="{C3380CC4-5D6E-409C-BE32-E72D297353CC}">
              <c16:uniqueId val="{00000002-112A-49C6-A5A8-B44B754BE38C}"/>
            </c:ext>
          </c:extLst>
        </c:ser>
        <c:ser>
          <c:idx val="3"/>
          <c:order val="3"/>
          <c:tx>
            <c:strRef>
              <c:f>'Chart 26'!$E$1</c:f>
              <c:strCache>
                <c:ptCount val="1"/>
                <c:pt idx="0">
                  <c:v>Current forecast of private spending</c:v>
                </c:pt>
              </c:strCache>
            </c:strRef>
          </c:tx>
          <c:spPr>
            <a:ln w="15875" cap="rnd">
              <a:solidFill>
                <a:srgbClr val="002060"/>
              </a:solidFill>
              <a:round/>
            </a:ln>
            <a:effectLst/>
          </c:spPr>
          <c:marker>
            <c:symbol val="none"/>
          </c:marker>
          <c:cat>
            <c:strRef>
              <c:f>'Chart 26'!$A$2:$A$24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26'!$E$2:$E$24</c:f>
              <c:numCache>
                <c:formatCode>0.0%</c:formatCode>
                <c:ptCount val="23"/>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0.15762569677841934</c:v>
                </c:pt>
                <c:pt idx="9">
                  <c:v>9.777515698349476E-2</c:v>
                </c:pt>
                <c:pt idx="10">
                  <c:v>6.5722957380561289E-2</c:v>
                </c:pt>
                <c:pt idx="11">
                  <c:v>9.1584624553947863E-2</c:v>
                </c:pt>
                <c:pt idx="12">
                  <c:v>-7.9604304522085563E-3</c:v>
                </c:pt>
                <c:pt idx="13">
                  <c:v>-0.19529503115250918</c:v>
                </c:pt>
                <c:pt idx="14">
                  <c:v>-9.2582902773097248E-2</c:v>
                </c:pt>
                <c:pt idx="15">
                  <c:v>-0.18472721624846145</c:v>
                </c:pt>
                <c:pt idx="16">
                  <c:v>-4.7412754732958966E-2</c:v>
                </c:pt>
                <c:pt idx="17">
                  <c:v>9.4896358486524959E-2</c:v>
                </c:pt>
                <c:pt idx="18">
                  <c:v>-2.7050973587809782E-2</c:v>
                </c:pt>
                <c:pt idx="19">
                  <c:v>0.155</c:v>
                </c:pt>
                <c:pt idx="20">
                  <c:v>0.13536785756819461</c:v>
                </c:pt>
                <c:pt idx="21">
                  <c:v>6.6972225628010043E-2</c:v>
                </c:pt>
                <c:pt idx="22">
                  <c:v>6.4351177525583295E-2</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561628416"/>
        <c:axId val="561634296"/>
      </c:lineChart>
      <c:catAx>
        <c:axId val="56162841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34296"/>
        <c:crosses val="autoZero"/>
        <c:auto val="1"/>
        <c:lblAlgn val="ctr"/>
        <c:lblOffset val="100"/>
        <c:noMultiLvlLbl val="0"/>
      </c:catAx>
      <c:valAx>
        <c:axId val="561634296"/>
        <c:scaling>
          <c:orientation val="minMax"/>
          <c:max val="0.30000000000000004"/>
          <c:min val="-0.2400000000000000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8416"/>
        <c:crosses val="autoZero"/>
        <c:crossBetween val="between"/>
        <c:majorUnit val="6.0000000000000012E-2"/>
      </c:valAx>
      <c:spPr>
        <a:noFill/>
        <a:ln>
          <a:noFill/>
        </a:ln>
        <a:effectLst/>
      </c:spPr>
    </c:plotArea>
    <c:legend>
      <c:legendPos val="b"/>
      <c:layout>
        <c:manualLayout>
          <c:xMode val="edge"/>
          <c:yMode val="edge"/>
          <c:x val="0"/>
          <c:y val="0.71149745223245964"/>
          <c:w val="0.90539587208206673"/>
          <c:h val="0.2857744313742551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27'!$A$3</c:f>
              <c:strCache>
                <c:ptCount val="1"/>
                <c:pt idx="0">
                  <c:v>Real exports, y/y growth, %</c:v>
                </c:pt>
              </c:strCache>
            </c:strRef>
          </c:tx>
          <c:spPr>
            <a:solidFill>
              <a:schemeClr val="accent2"/>
            </a:solidFill>
            <a:ln>
              <a:noFill/>
            </a:ln>
            <a:effectLst/>
          </c:spPr>
          <c:invertIfNegative val="0"/>
          <c:cat>
            <c:strRef>
              <c:f>'Chart 27'!$B$1:$X$1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                                    </c:v>
                </c:pt>
                <c:pt idx="16">
                  <c:v>I 21</c:v>
                </c:pt>
                <c:pt idx="17">
                  <c:v>II</c:v>
                </c:pt>
                <c:pt idx="18">
                  <c:v>III</c:v>
                </c:pt>
                <c:pt idx="19">
                  <c:v>IV                                    </c:v>
                </c:pt>
                <c:pt idx="20">
                  <c:v>I 22</c:v>
                </c:pt>
                <c:pt idx="21">
                  <c:v>II</c:v>
                </c:pt>
                <c:pt idx="22">
                  <c:v>III</c:v>
                </c:pt>
              </c:strCache>
            </c:strRef>
          </c:cat>
          <c:val>
            <c:numRef>
              <c:f>'Chart 27'!$B$3:$X$3</c:f>
              <c:numCache>
                <c:formatCode>0.0</c:formatCode>
                <c:ptCount val="23"/>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c:v>-2.1</c:v>
                </c:pt>
                <c:pt idx="13">
                  <c:v>-33.1</c:v>
                </c:pt>
                <c:pt idx="14">
                  <c:v>-44.9</c:v>
                </c:pt>
                <c:pt idx="15">
                  <c:v>-41.6</c:v>
                </c:pt>
                <c:pt idx="16">
                  <c:v>-20.042435742379425</c:v>
                </c:pt>
                <c:pt idx="17">
                  <c:v>30.474934207312231</c:v>
                </c:pt>
                <c:pt idx="18">
                  <c:v>30.566087873246545</c:v>
                </c:pt>
                <c:pt idx="19">
                  <c:v>29.939299019159961</c:v>
                </c:pt>
                <c:pt idx="20">
                  <c:v>25.743249540961585</c:v>
                </c:pt>
                <c:pt idx="21">
                  <c:v>35.895992215975326</c:v>
                </c:pt>
                <c:pt idx="22">
                  <c:v>69.493559777692099</c:v>
                </c:pt>
              </c:numCache>
            </c:numRef>
          </c:val>
          <c:extLst>
            <c:ext xmlns:c16="http://schemas.microsoft.com/office/drawing/2014/chart" uri="{C3380CC4-5D6E-409C-BE32-E72D297353CC}">
              <c16:uniqueId val="{00000001-A5C6-41E0-BB77-82FBD1F59471}"/>
            </c:ext>
          </c:extLst>
        </c:ser>
        <c:ser>
          <c:idx val="2"/>
          <c:order val="2"/>
          <c:tx>
            <c:strRef>
              <c:f>'Chart 27'!$A$4</c:f>
              <c:strCache>
                <c:ptCount val="1"/>
                <c:pt idx="0">
                  <c:v>Real imports, y/y growth, %</c:v>
                </c:pt>
              </c:strCache>
            </c:strRef>
          </c:tx>
          <c:spPr>
            <a:solidFill>
              <a:schemeClr val="accent3"/>
            </a:solidFill>
            <a:ln>
              <a:noFill/>
            </a:ln>
            <a:effectLst/>
          </c:spPr>
          <c:invertIfNegative val="0"/>
          <c:cat>
            <c:strRef>
              <c:f>'Chart 27'!$B$1:$X$1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                                    </c:v>
                </c:pt>
                <c:pt idx="16">
                  <c:v>I 21</c:v>
                </c:pt>
                <c:pt idx="17">
                  <c:v>II</c:v>
                </c:pt>
                <c:pt idx="18">
                  <c:v>III</c:v>
                </c:pt>
                <c:pt idx="19">
                  <c:v>IV                                    </c:v>
                </c:pt>
                <c:pt idx="20">
                  <c:v>I 22</c:v>
                </c:pt>
                <c:pt idx="21">
                  <c:v>II</c:v>
                </c:pt>
                <c:pt idx="22">
                  <c:v>III</c:v>
                </c:pt>
              </c:strCache>
            </c:strRef>
          </c:cat>
          <c:val>
            <c:numRef>
              <c:f>'Chart 27'!$B$4:$X$4</c:f>
              <c:numCache>
                <c:formatCode>0.0</c:formatCode>
                <c:ptCount val="23"/>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c:v>-6.8</c:v>
                </c:pt>
                <c:pt idx="13">
                  <c:v>-33.700000000000003</c:v>
                </c:pt>
                <c:pt idx="14">
                  <c:v>-32.799999999999997</c:v>
                </c:pt>
                <c:pt idx="15">
                  <c:v>-43</c:v>
                </c:pt>
                <c:pt idx="16">
                  <c:v>-18.473844898607311</c:v>
                </c:pt>
                <c:pt idx="17">
                  <c:v>27.952226321771164</c:v>
                </c:pt>
                <c:pt idx="18">
                  <c:v>13.353953407316908</c:v>
                </c:pt>
                <c:pt idx="19">
                  <c:v>30.407736255774523</c:v>
                </c:pt>
                <c:pt idx="20">
                  <c:v>26.32227500989201</c:v>
                </c:pt>
                <c:pt idx="21">
                  <c:v>25.004668007881875</c:v>
                </c:pt>
                <c:pt idx="22">
                  <c:v>45.201166751955554</c:v>
                </c:pt>
              </c:numCache>
            </c:numRef>
          </c:val>
          <c:extLst>
            <c:ext xmlns:c16="http://schemas.microsoft.com/office/drawing/2014/chart" uri="{C3380CC4-5D6E-409C-BE32-E72D297353CC}">
              <c16:uniqueId val="{00000002-A5C6-41E0-BB77-82FBD1F59471}"/>
            </c:ext>
          </c:extLst>
        </c:ser>
        <c:dLbls>
          <c:showLegendKey val="0"/>
          <c:showVal val="0"/>
          <c:showCatName val="0"/>
          <c:showSerName val="0"/>
          <c:showPercent val="0"/>
          <c:showBubbleSize val="0"/>
        </c:dLbls>
        <c:gapWidth val="150"/>
        <c:axId val="561628808"/>
        <c:axId val="561631160"/>
      </c:barChart>
      <c:lineChart>
        <c:grouping val="standard"/>
        <c:varyColors val="0"/>
        <c:ser>
          <c:idx val="0"/>
          <c:order val="0"/>
          <c:tx>
            <c:strRef>
              <c:f>'Chart 27'!$A$2</c:f>
              <c:strCache>
                <c:ptCount val="1"/>
                <c:pt idx="0">
                  <c:v>Net exports, right axis</c:v>
                </c:pt>
              </c:strCache>
            </c:strRef>
          </c:tx>
          <c:spPr>
            <a:ln w="19050" cap="rnd">
              <a:solidFill>
                <a:schemeClr val="accent1"/>
              </a:solidFill>
              <a:round/>
            </a:ln>
            <a:effectLst/>
          </c:spPr>
          <c:marker>
            <c:symbol val="none"/>
          </c:marker>
          <c:cat>
            <c:strRef>
              <c:f>'Chart 27'!$B$1:$X$1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                                    </c:v>
                </c:pt>
                <c:pt idx="16">
                  <c:v>I 21</c:v>
                </c:pt>
                <c:pt idx="17">
                  <c:v>II</c:v>
                </c:pt>
                <c:pt idx="18">
                  <c:v>III</c:v>
                </c:pt>
                <c:pt idx="19">
                  <c:v>IV                                    </c:v>
                </c:pt>
                <c:pt idx="20">
                  <c:v>I 22</c:v>
                </c:pt>
                <c:pt idx="21">
                  <c:v>II</c:v>
                </c:pt>
                <c:pt idx="22">
                  <c:v>III</c:v>
                </c:pt>
              </c:strCache>
            </c:strRef>
          </c:cat>
          <c:val>
            <c:numRef>
              <c:f>'Chart 27'!$B$2:$X$2</c:f>
              <c:numCache>
                <c:formatCode>0.0</c:formatCode>
                <c:ptCount val="23"/>
                <c:pt idx="0">
                  <c:v>-17.8</c:v>
                </c:pt>
                <c:pt idx="1">
                  <c:v>-17.7</c:v>
                </c:pt>
                <c:pt idx="2">
                  <c:v>-50.9</c:v>
                </c:pt>
                <c:pt idx="3">
                  <c:v>-67.3</c:v>
                </c:pt>
                <c:pt idx="4">
                  <c:v>-90.5</c:v>
                </c:pt>
                <c:pt idx="5">
                  <c:v>-96.5</c:v>
                </c:pt>
                <c:pt idx="6">
                  <c:v>-71.900000000000006</c:v>
                </c:pt>
                <c:pt idx="7">
                  <c:v>-2.8</c:v>
                </c:pt>
                <c:pt idx="8">
                  <c:v>-12.349051844305862</c:v>
                </c:pt>
                <c:pt idx="9">
                  <c:v>20.42405882778236</c:v>
                </c:pt>
                <c:pt idx="10">
                  <c:v>32.045164064896113</c:v>
                </c:pt>
                <c:pt idx="11">
                  <c:v>-21.667846689561344</c:v>
                </c:pt>
                <c:pt idx="12">
                  <c:v>19.81885388202501</c:v>
                </c:pt>
                <c:pt idx="13">
                  <c:v>35.328025883200596</c:v>
                </c:pt>
                <c:pt idx="14">
                  <c:v>-58.79237361471408</c:v>
                </c:pt>
                <c:pt idx="15">
                  <c:v>47.760318404586386</c:v>
                </c:pt>
                <c:pt idx="16">
                  <c:v>13.923537348489702</c:v>
                </c:pt>
                <c:pt idx="17">
                  <c:v>-16.880539606333173</c:v>
                </c:pt>
                <c:pt idx="18">
                  <c:v>31.935423286036951</c:v>
                </c:pt>
                <c:pt idx="19">
                  <c:v>-33.26838494834189</c:v>
                </c:pt>
                <c:pt idx="20">
                  <c:v>-28.164740305857549</c:v>
                </c:pt>
                <c:pt idx="21">
                  <c:v>33.0360238352349</c:v>
                </c:pt>
                <c:pt idx="22">
                  <c:v>118.12783430739658</c:v>
                </c:pt>
              </c:numCache>
            </c:numRef>
          </c:val>
          <c:smooth val="0"/>
          <c:extLst>
            <c:ext xmlns:c16="http://schemas.microsoft.com/office/drawing/2014/chart" uri="{C3380CC4-5D6E-409C-BE32-E72D297353CC}">
              <c16:uniqueId val="{00000000-A5C6-41E0-BB77-82FBD1F59471}"/>
            </c:ext>
          </c:extLst>
        </c:ser>
        <c:dLbls>
          <c:showLegendKey val="0"/>
          <c:showVal val="0"/>
          <c:showCatName val="0"/>
          <c:showSerName val="0"/>
          <c:showPercent val="0"/>
          <c:showBubbleSize val="0"/>
        </c:dLbls>
        <c:marker val="1"/>
        <c:smooth val="0"/>
        <c:axId val="561628808"/>
        <c:axId val="561631160"/>
      </c:lineChart>
      <c:catAx>
        <c:axId val="56162880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31160"/>
        <c:crosses val="autoZero"/>
        <c:auto val="1"/>
        <c:lblAlgn val="ctr"/>
        <c:lblOffset val="100"/>
        <c:noMultiLvlLbl val="0"/>
      </c:catAx>
      <c:valAx>
        <c:axId val="561631160"/>
        <c:scaling>
          <c:orientation val="minMax"/>
          <c:min val="-1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28808"/>
        <c:crosses val="autoZero"/>
        <c:crossBetween val="between"/>
      </c:valAx>
      <c:spPr>
        <a:solidFill>
          <a:schemeClr val="bg1">
            <a:alpha val="4000"/>
          </a:schemeClr>
        </a:solidFill>
        <a:ln>
          <a:noFill/>
        </a:ln>
        <a:effectLst/>
      </c:spPr>
    </c:plotArea>
    <c:legend>
      <c:legendPos val="b"/>
      <c:layout>
        <c:manualLayout>
          <c:xMode val="edge"/>
          <c:yMode val="edge"/>
          <c:x val="5.0044444444444461E-2"/>
          <c:y val="0.78945832990388398"/>
          <c:w val="0.68312907174161963"/>
          <c:h val="0.1873128663795074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solidFill>
        <a:schemeClr val="accent1">
          <a:alpha val="2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63282848176058E-2"/>
          <c:y val="6.4210369930173816E-2"/>
          <c:w val="0.89312192673722735"/>
          <c:h val="0.56555786658743123"/>
        </c:manualLayout>
      </c:layout>
      <c:barChart>
        <c:barDir val="col"/>
        <c:grouping val="clustered"/>
        <c:varyColors val="0"/>
        <c:ser>
          <c:idx val="0"/>
          <c:order val="0"/>
          <c:tx>
            <c:strRef>
              <c:f>'Chart 28'!$A$2</c:f>
              <c:strCache>
                <c:ptCount val="1"/>
                <c:pt idx="0">
                  <c:v>Revenue impulse</c:v>
                </c:pt>
              </c:strCache>
            </c:strRef>
          </c:tx>
          <c:spPr>
            <a:solidFill>
              <a:schemeClr val="accent1"/>
            </a:solidFill>
            <a:ln>
              <a:noFill/>
            </a:ln>
            <a:effectLst/>
          </c:spPr>
          <c:invertIfNegative val="0"/>
          <c:cat>
            <c:strRef>
              <c:f>'Chart 28'!$B$1:$AB$1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28'!$B$2:$AB$2</c:f>
              <c:numCache>
                <c:formatCode>0.0</c:formatCode>
                <c:ptCount val="23"/>
                <c:pt idx="0">
                  <c:v>-0.355961945</c:v>
                </c:pt>
                <c:pt idx="1">
                  <c:v>0.88924889900000004</c:v>
                </c:pt>
                <c:pt idx="2">
                  <c:v>0.273045178</c:v>
                </c:pt>
                <c:pt idx="3">
                  <c:v>-8.5650595100000004E-2</c:v>
                </c:pt>
                <c:pt idx="4">
                  <c:v>-3.5023452699999999E-2</c:v>
                </c:pt>
                <c:pt idx="5">
                  <c:v>0.184436343</c:v>
                </c:pt>
                <c:pt idx="6">
                  <c:v>-0.99703620400000004</c:v>
                </c:pt>
                <c:pt idx="7">
                  <c:v>-1.9721675400000001</c:v>
                </c:pt>
                <c:pt idx="8">
                  <c:v>2.93135638</c:v>
                </c:pt>
                <c:pt idx="9">
                  <c:v>-2.0724670600000001</c:v>
                </c:pt>
                <c:pt idx="10">
                  <c:v>-0.54602522499999995</c:v>
                </c:pt>
                <c:pt idx="11">
                  <c:v>-9.6257206499999998E-2</c:v>
                </c:pt>
                <c:pt idx="12">
                  <c:v>0.78747</c:v>
                </c:pt>
                <c:pt idx="13">
                  <c:v>-0.54305999999999999</c:v>
                </c:pt>
                <c:pt idx="14">
                  <c:v>0.98916999999999999</c:v>
                </c:pt>
                <c:pt idx="15">
                  <c:v>-0.68944000000000005</c:v>
                </c:pt>
                <c:pt idx="16">
                  <c:v>1.1500181300000001</c:v>
                </c:pt>
                <c:pt idx="17">
                  <c:v>-0.34939091799999999</c:v>
                </c:pt>
                <c:pt idx="18">
                  <c:v>-0.62581094400000004</c:v>
                </c:pt>
                <c:pt idx="19">
                  <c:v>-8.0167889500000006E-2</c:v>
                </c:pt>
                <c:pt idx="20">
                  <c:v>1</c:v>
                </c:pt>
                <c:pt idx="21" formatCode="General">
                  <c:v>0.4</c:v>
                </c:pt>
                <c:pt idx="22">
                  <c:v>-0.7</c:v>
                </c:pt>
              </c:numCache>
            </c:numRef>
          </c:val>
          <c:extLst>
            <c:ext xmlns:c16="http://schemas.microsoft.com/office/drawing/2014/chart" uri="{C3380CC4-5D6E-409C-BE32-E72D297353CC}">
              <c16:uniqueId val="{00000000-A952-46BC-8E6C-BEE74737D251}"/>
            </c:ext>
          </c:extLst>
        </c:ser>
        <c:ser>
          <c:idx val="1"/>
          <c:order val="1"/>
          <c:tx>
            <c:strRef>
              <c:f>'Chart 28'!$A$3</c:f>
              <c:strCache>
                <c:ptCount val="1"/>
                <c:pt idx="0">
                  <c:v>Expenditure impulse</c:v>
                </c:pt>
              </c:strCache>
            </c:strRef>
          </c:tx>
          <c:spPr>
            <a:solidFill>
              <a:schemeClr val="accent2"/>
            </a:solidFill>
            <a:ln>
              <a:noFill/>
            </a:ln>
            <a:effectLst/>
          </c:spPr>
          <c:invertIfNegative val="0"/>
          <c:cat>
            <c:strRef>
              <c:f>'Chart 28'!$B$1:$AB$1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28'!$B$3:$AB$3</c:f>
              <c:numCache>
                <c:formatCode>0.0</c:formatCode>
                <c:ptCount val="23"/>
                <c:pt idx="0">
                  <c:v>-1.68554363</c:v>
                </c:pt>
                <c:pt idx="1">
                  <c:v>-0.64460600000000001</c:v>
                </c:pt>
                <c:pt idx="2">
                  <c:v>-0.34260812600000001</c:v>
                </c:pt>
                <c:pt idx="3">
                  <c:v>-0.599998963</c:v>
                </c:pt>
                <c:pt idx="4">
                  <c:v>-1.66275548</c:v>
                </c:pt>
                <c:pt idx="5">
                  <c:v>-0.62695711200000004</c:v>
                </c:pt>
                <c:pt idx="6">
                  <c:v>0.19133486499999999</c:v>
                </c:pt>
                <c:pt idx="7">
                  <c:v>2.3536231299999999</c:v>
                </c:pt>
                <c:pt idx="8">
                  <c:v>-3.8934744399999999</c:v>
                </c:pt>
                <c:pt idx="9">
                  <c:v>2.58570578E-2</c:v>
                </c:pt>
                <c:pt idx="10">
                  <c:v>3.6378928199999998</c:v>
                </c:pt>
                <c:pt idx="11">
                  <c:v>1.58190875</c:v>
                </c:pt>
                <c:pt idx="12">
                  <c:v>-1.2324999999999999</c:v>
                </c:pt>
                <c:pt idx="13">
                  <c:v>5.5823999999999998</c:v>
                </c:pt>
                <c:pt idx="14">
                  <c:v>-0.78598999999999997</c:v>
                </c:pt>
                <c:pt idx="15">
                  <c:v>0.14197000000000001</c:v>
                </c:pt>
                <c:pt idx="16">
                  <c:v>0.66626746999999997</c:v>
                </c:pt>
                <c:pt idx="17">
                  <c:v>0.115830868</c:v>
                </c:pt>
                <c:pt idx="18">
                  <c:v>-2.0309903199999999</c:v>
                </c:pt>
                <c:pt idx="19">
                  <c:v>0.30104903599999999</c:v>
                </c:pt>
                <c:pt idx="20">
                  <c:v>-1.7</c:v>
                </c:pt>
                <c:pt idx="21" formatCode="General">
                  <c:v>0.4</c:v>
                </c:pt>
                <c:pt idx="22">
                  <c:v>-1</c:v>
                </c:pt>
              </c:numCache>
            </c:numRef>
          </c:val>
          <c:extLst>
            <c:ext xmlns:c16="http://schemas.microsoft.com/office/drawing/2014/chart" uri="{C3380CC4-5D6E-409C-BE32-E72D297353CC}">
              <c16:uniqueId val="{00000001-A952-46BC-8E6C-BEE74737D251}"/>
            </c:ext>
          </c:extLst>
        </c:ser>
        <c:dLbls>
          <c:showLegendKey val="0"/>
          <c:showVal val="0"/>
          <c:showCatName val="0"/>
          <c:showSerName val="0"/>
          <c:showPercent val="0"/>
          <c:showBubbleSize val="0"/>
        </c:dLbls>
        <c:gapWidth val="219"/>
        <c:overlap val="-27"/>
        <c:axId val="561613520"/>
        <c:axId val="561612736"/>
      </c:barChart>
      <c:lineChart>
        <c:grouping val="standard"/>
        <c:varyColors val="0"/>
        <c:ser>
          <c:idx val="2"/>
          <c:order val="2"/>
          <c:tx>
            <c:strRef>
              <c:f>'Chart 28'!$A$4</c:f>
              <c:strCache>
                <c:ptCount val="1"/>
                <c:pt idx="0">
                  <c:v>Fiscal impulse</c:v>
                </c:pt>
              </c:strCache>
            </c:strRef>
          </c:tx>
          <c:spPr>
            <a:ln w="19050" cap="rnd">
              <a:solidFill>
                <a:srgbClr val="C00000"/>
              </a:solidFill>
              <a:round/>
            </a:ln>
            <a:effectLst/>
          </c:spPr>
          <c:marker>
            <c:symbol val="none"/>
          </c:marker>
          <c:cat>
            <c:strRef>
              <c:f>'Chart 28'!$B$1:$AB$1</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28'!$B$4:$AB$4</c:f>
              <c:numCache>
                <c:formatCode>0.0</c:formatCode>
                <c:ptCount val="23"/>
                <c:pt idx="0">
                  <c:v>-2.041505575</c:v>
                </c:pt>
                <c:pt idx="1">
                  <c:v>0.24464289900000002</c:v>
                </c:pt>
                <c:pt idx="2">
                  <c:v>-6.9562948000000013E-2</c:v>
                </c:pt>
                <c:pt idx="3">
                  <c:v>-0.68564955809999995</c:v>
                </c:pt>
                <c:pt idx="4">
                  <c:v>-1.6977789326999999</c:v>
                </c:pt>
                <c:pt idx="5">
                  <c:v>-0.44252076900000004</c:v>
                </c:pt>
                <c:pt idx="6">
                  <c:v>-0.80570133900000007</c:v>
                </c:pt>
                <c:pt idx="7">
                  <c:v>0.38145558999999984</c:v>
                </c:pt>
                <c:pt idx="8">
                  <c:v>-0.96211805999999989</c:v>
                </c:pt>
                <c:pt idx="9">
                  <c:v>-2.0466100022</c:v>
                </c:pt>
                <c:pt idx="10">
                  <c:v>3.0918675950000001</c:v>
                </c:pt>
                <c:pt idx="11">
                  <c:v>1.4856515434999999</c:v>
                </c:pt>
                <c:pt idx="12">
                  <c:v>-0.67096999999999996</c:v>
                </c:pt>
                <c:pt idx="13">
                  <c:v>4.2487000000000004</c:v>
                </c:pt>
                <c:pt idx="14">
                  <c:v>-0.23311999999999999</c:v>
                </c:pt>
                <c:pt idx="15">
                  <c:v>-0.16220000000000001</c:v>
                </c:pt>
                <c:pt idx="16">
                  <c:v>0.99302122599999998</c:v>
                </c:pt>
                <c:pt idx="17">
                  <c:v>-4.7091673100000002E-2</c:v>
                </c:pt>
                <c:pt idx="18">
                  <c:v>-1.8751166399999999</c:v>
                </c:pt>
                <c:pt idx="19">
                  <c:v>0.208772073</c:v>
                </c:pt>
                <c:pt idx="20">
                  <c:v>0.109057219</c:v>
                </c:pt>
                <c:pt idx="21" formatCode="General">
                  <c:v>0.6</c:v>
                </c:pt>
                <c:pt idx="22">
                  <c:v>-1</c:v>
                </c:pt>
              </c:numCache>
            </c:numRef>
          </c:val>
          <c:smooth val="0"/>
          <c:extLst>
            <c:ext xmlns:c16="http://schemas.microsoft.com/office/drawing/2014/chart" uri="{C3380CC4-5D6E-409C-BE32-E72D297353CC}">
              <c16:uniqueId val="{00000002-A952-46BC-8E6C-BEE74737D251}"/>
            </c:ext>
          </c:extLst>
        </c:ser>
        <c:dLbls>
          <c:showLegendKey val="0"/>
          <c:showVal val="0"/>
          <c:showCatName val="0"/>
          <c:showSerName val="0"/>
          <c:showPercent val="0"/>
          <c:showBubbleSize val="0"/>
        </c:dLbls>
        <c:marker val="1"/>
        <c:smooth val="0"/>
        <c:axId val="561613520"/>
        <c:axId val="561612736"/>
      </c:lineChart>
      <c:catAx>
        <c:axId val="561613520"/>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2736"/>
        <c:crosses val="autoZero"/>
        <c:auto val="1"/>
        <c:lblAlgn val="ctr"/>
        <c:lblOffset val="100"/>
        <c:noMultiLvlLbl val="0"/>
      </c:catAx>
      <c:valAx>
        <c:axId val="561612736"/>
        <c:scaling>
          <c:orientation val="minMax"/>
        </c:scaling>
        <c:delete val="0"/>
        <c:axPos val="l"/>
        <c:numFmt formatCode="0"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3520"/>
        <c:crosses val="autoZero"/>
        <c:crossBetween val="between"/>
      </c:valAx>
      <c:spPr>
        <a:noFill/>
        <a:ln>
          <a:noFill/>
        </a:ln>
        <a:effectLst/>
      </c:spPr>
    </c:plotArea>
    <c:legend>
      <c:legendPos val="b"/>
      <c:layout>
        <c:manualLayout>
          <c:xMode val="edge"/>
          <c:yMode val="edge"/>
          <c:x val="2.8654761904761896E-3"/>
          <c:y val="0.79953993958302372"/>
          <c:w val="0.95177727784027"/>
          <c:h val="0.1974238597533798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3064334419926011"/>
          <c:h val="0.57969548341743304"/>
        </c:manualLayout>
      </c:layout>
      <c:barChart>
        <c:barDir val="col"/>
        <c:grouping val="clustered"/>
        <c:varyColors val="0"/>
        <c:ser>
          <c:idx val="0"/>
          <c:order val="0"/>
          <c:tx>
            <c:strRef>
              <c:f>'Chart 29'!$A$2</c:f>
              <c:strCache>
                <c:ptCount val="1"/>
                <c:pt idx="0">
                  <c:v>Consoildated budget revenues and grants</c:v>
                </c:pt>
              </c:strCache>
            </c:strRef>
          </c:tx>
          <c:spPr>
            <a:solidFill>
              <a:srgbClr val="4BACC6">
                <a:lumMod val="75000"/>
              </a:srgbClr>
            </a:solidFill>
            <a:ln w="12133">
              <a:noFill/>
              <a:prstDash val="solid"/>
            </a:ln>
          </c:spPr>
          <c:invertIfNegative val="0"/>
          <c:cat>
            <c:strRef>
              <c:f>'Chart 29'!$B$1:$P$1</c:f>
              <c:strCache>
                <c:ptCount val="15"/>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strCache>
            </c:strRef>
          </c:cat>
          <c:val>
            <c:numRef>
              <c:f>'Chart 29'!$B$2:$P$2</c:f>
              <c:numCache>
                <c:formatCode>0.0</c:formatCode>
                <c:ptCount val="15"/>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formatCode="General">
                  <c:v>572.29999999999995</c:v>
                </c:pt>
                <c:pt idx="14" formatCode="General">
                  <c:v>532.5</c:v>
                </c:pt>
              </c:numCache>
            </c:numRef>
          </c:val>
          <c:extLst>
            <c:ext xmlns:c16="http://schemas.microsoft.com/office/drawing/2014/chart" uri="{C3380CC4-5D6E-409C-BE32-E72D297353CC}">
              <c16:uniqueId val="{00000000-6158-42FF-BE31-06BB4BEC61A3}"/>
            </c:ext>
          </c:extLst>
        </c:ser>
        <c:ser>
          <c:idx val="1"/>
          <c:order val="1"/>
          <c:tx>
            <c:strRef>
              <c:f>'Chart 29'!$A$3</c:f>
              <c:strCache>
                <c:ptCount val="1"/>
                <c:pt idx="0">
                  <c:v>Consolidated budget expenditures</c:v>
                </c:pt>
              </c:strCache>
            </c:strRef>
          </c:tx>
          <c:spPr>
            <a:solidFill>
              <a:srgbClr val="F79646">
                <a:lumMod val="75000"/>
              </a:srgbClr>
            </a:solidFill>
            <a:ln w="12133">
              <a:noFill/>
              <a:prstDash val="solid"/>
            </a:ln>
          </c:spPr>
          <c:invertIfNegative val="0"/>
          <c:cat>
            <c:strRef>
              <c:f>'Chart 29'!$B$1:$P$1</c:f>
              <c:strCache>
                <c:ptCount val="15"/>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strCache>
            </c:strRef>
          </c:cat>
          <c:val>
            <c:numRef>
              <c:f>'Chart 29'!$B$3:$P$3</c:f>
              <c:numCache>
                <c:formatCode>0.0</c:formatCode>
                <c:ptCount val="15"/>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formatCode="General">
                  <c:v>527</c:v>
                </c:pt>
                <c:pt idx="14" formatCode="General">
                  <c:v>560.6</c:v>
                </c:pt>
              </c:numCache>
            </c:numRef>
          </c:val>
          <c:extLst>
            <c:ext xmlns:c16="http://schemas.microsoft.com/office/drawing/2014/chart" uri="{C3380CC4-5D6E-409C-BE32-E72D297353CC}">
              <c16:uniqueId val="{00000001-6158-42FF-BE31-06BB4BEC61A3}"/>
            </c:ext>
          </c:extLst>
        </c:ser>
        <c:ser>
          <c:idx val="2"/>
          <c:order val="2"/>
          <c:tx>
            <c:strRef>
              <c:f>'Chart 29'!$A$4</c:f>
              <c:strCache>
                <c:ptCount val="1"/>
                <c:pt idx="0">
                  <c:v>Deficit (- deficit; + surplus)</c:v>
                </c:pt>
              </c:strCache>
            </c:strRef>
          </c:tx>
          <c:spPr>
            <a:solidFill>
              <a:srgbClr val="8064A2">
                <a:lumMod val="75000"/>
              </a:srgbClr>
            </a:solidFill>
            <a:ln w="12133">
              <a:noFill/>
              <a:prstDash val="solid"/>
            </a:ln>
          </c:spPr>
          <c:invertIfNegative val="0"/>
          <c:cat>
            <c:strRef>
              <c:f>'Chart 29'!$B$1:$P$1</c:f>
              <c:strCache>
                <c:ptCount val="15"/>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strCache>
            </c:strRef>
          </c:cat>
          <c:val>
            <c:numRef>
              <c:f>'Chart 29'!$B$4:$P$4</c:f>
              <c:numCache>
                <c:formatCode>0.0</c:formatCode>
                <c:ptCount val="15"/>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formatCode="General">
                  <c:v>45.3</c:v>
                </c:pt>
                <c:pt idx="14" formatCode="General">
                  <c:v>-28.100000000000023</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561606464"/>
        <c:axId val="561606072"/>
      </c:barChart>
      <c:catAx>
        <c:axId val="561606464"/>
        <c:scaling>
          <c:orientation val="minMax"/>
        </c:scaling>
        <c:delete val="0"/>
        <c:axPos val="b"/>
        <c:numFmt formatCode="General" sourceLinked="1"/>
        <c:majorTickMark val="out"/>
        <c:minorTickMark val="none"/>
        <c:tickLblPos val="low"/>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561606072"/>
        <c:crosses val="autoZero"/>
        <c:auto val="1"/>
        <c:lblAlgn val="ctr"/>
        <c:lblOffset val="100"/>
        <c:noMultiLvlLbl val="0"/>
      </c:catAx>
      <c:valAx>
        <c:axId val="561606072"/>
        <c:scaling>
          <c:orientation val="minMax"/>
        </c:scaling>
        <c:delete val="0"/>
        <c:axPos val="l"/>
        <c:numFmt formatCode="0" sourceLinked="0"/>
        <c:majorTickMark val="out"/>
        <c:minorTickMark val="none"/>
        <c:tickLblPos val="nextTo"/>
        <c:spPr>
          <a:noFill/>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561606464"/>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79887832106672851"/>
          <c:h val="0.60345495618771838"/>
        </c:manualLayout>
      </c:layout>
      <c:barChart>
        <c:barDir val="col"/>
        <c:grouping val="clustered"/>
        <c:varyColors val="0"/>
        <c:ser>
          <c:idx val="0"/>
          <c:order val="2"/>
          <c:tx>
            <c:strRef>
              <c:f>'Chart 3'!$D$1</c:f>
              <c:strCache>
                <c:ptCount val="1"/>
                <c:pt idx="0">
                  <c:v>Difference, right axis</c:v>
                </c:pt>
              </c:strCache>
            </c:strRef>
          </c:tx>
          <c:spPr>
            <a:solidFill>
              <a:schemeClr val="accent2"/>
            </a:solidFill>
          </c:spPr>
          <c:invertIfNegative val="0"/>
          <c:cat>
            <c:numRef>
              <c:f>'Chart 3'!$A$2:$A$9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3'!$D$2:$D$9</c:f>
              <c:numCache>
                <c:formatCode>0.0</c:formatCode>
                <c:ptCount val="8"/>
                <c:pt idx="0">
                  <c:v>0</c:v>
                </c:pt>
                <c:pt idx="1">
                  <c:v>0</c:v>
                </c:pt>
                <c:pt idx="2">
                  <c:v>0.69999999999999973</c:v>
                </c:pt>
                <c:pt idx="3">
                  <c:v>0.29999999999999982</c:v>
                </c:pt>
                <c:pt idx="4">
                  <c:v>0.60000000000000009</c:v>
                </c:pt>
                <c:pt idx="5">
                  <c:v>-0.39999999999999991</c:v>
                </c:pt>
                <c:pt idx="6" formatCode="General">
                  <c:v>-0.20000000000000018</c:v>
                </c:pt>
                <c:pt idx="7" formatCode="General">
                  <c:v>-0.19999999999999973</c:v>
                </c:pt>
              </c:numCache>
            </c:numRef>
          </c:val>
          <c:extLst>
            <c:ext xmlns:c16="http://schemas.microsoft.com/office/drawing/2014/chart" uri="{C3380CC4-5D6E-409C-BE32-E72D297353CC}">
              <c16:uniqueId val="{00000000-3F4B-4B3A-8874-36792D4A4EE2}"/>
            </c:ext>
          </c:extLst>
        </c:ser>
        <c:dLbls>
          <c:showLegendKey val="0"/>
          <c:showVal val="0"/>
          <c:showCatName val="0"/>
          <c:showSerName val="0"/>
          <c:showPercent val="0"/>
          <c:showBubbleSize val="0"/>
        </c:dLbls>
        <c:gapWidth val="150"/>
        <c:axId val="559261720"/>
        <c:axId val="559263680"/>
      </c:barChart>
      <c:lineChart>
        <c:grouping val="standard"/>
        <c:varyColors val="0"/>
        <c:ser>
          <c:idx val="2"/>
          <c:order val="0"/>
          <c:tx>
            <c:strRef>
              <c:f>'Chart 3'!$B$1</c:f>
              <c:strCache>
                <c:ptCount val="1"/>
                <c:pt idx="0">
                  <c:v>Previous quarter scenario</c:v>
                </c:pt>
              </c:strCache>
            </c:strRef>
          </c:tx>
          <c:spPr>
            <a:ln>
              <a:solidFill>
                <a:srgbClr val="002060"/>
              </a:solidFill>
              <a:prstDash val="dash"/>
            </a:ln>
          </c:spPr>
          <c:marker>
            <c:symbol val="none"/>
          </c:marker>
          <c:cat>
            <c:numRef>
              <c:f>'Chart 3'!$A$2:$A$9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3'!$B$2:$B$9</c:f>
              <c:numCache>
                <c:formatCode>0.0</c:formatCode>
                <c:ptCount val="8"/>
                <c:pt idx="0">
                  <c:v>2.9</c:v>
                </c:pt>
                <c:pt idx="1">
                  <c:v>2.2999999999999998</c:v>
                </c:pt>
                <c:pt idx="2">
                  <c:v>-3.4</c:v>
                </c:pt>
                <c:pt idx="3">
                  <c:v>5.8</c:v>
                </c:pt>
                <c:pt idx="4">
                  <c:v>1.2</c:v>
                </c:pt>
                <c:pt idx="5">
                  <c:v>1.4</c:v>
                </c:pt>
                <c:pt idx="6">
                  <c:v>2.7</c:v>
                </c:pt>
                <c:pt idx="7" formatCode="General">
                  <c:v>2.9</c:v>
                </c:pt>
              </c:numCache>
            </c:numRef>
          </c:val>
          <c:smooth val="0"/>
          <c:extLst xmlns:c15="http://schemas.microsoft.com/office/drawing/2012/chart">
            <c:ext xmlns:c16="http://schemas.microsoft.com/office/drawing/2014/chart" uri="{C3380CC4-5D6E-409C-BE32-E72D297353CC}">
              <c16:uniqueId val="{00000001-3F4B-4B3A-8874-36792D4A4EE2}"/>
            </c:ext>
          </c:extLst>
        </c:ser>
        <c:ser>
          <c:idx val="3"/>
          <c:order val="1"/>
          <c:tx>
            <c:strRef>
              <c:f>'Chart 3'!$C$1</c:f>
              <c:strCache>
                <c:ptCount val="1"/>
                <c:pt idx="0">
                  <c:v>Current quarter scenario</c:v>
                </c:pt>
              </c:strCache>
            </c:strRef>
          </c:tx>
          <c:spPr>
            <a:ln>
              <a:solidFill>
                <a:srgbClr val="C00000"/>
              </a:solidFill>
            </a:ln>
          </c:spPr>
          <c:marker>
            <c:symbol val="none"/>
          </c:marker>
          <c:cat>
            <c:numRef>
              <c:f>'Chart 3'!$A$2:$A$9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3'!$C$2:$C$9</c:f>
              <c:numCache>
                <c:formatCode>0.0</c:formatCode>
                <c:ptCount val="8"/>
                <c:pt idx="0">
                  <c:v>2.9</c:v>
                </c:pt>
                <c:pt idx="1">
                  <c:v>2.2999999999999998</c:v>
                </c:pt>
                <c:pt idx="2">
                  <c:v>-2.7</c:v>
                </c:pt>
                <c:pt idx="3">
                  <c:v>6.1</c:v>
                </c:pt>
                <c:pt idx="4">
                  <c:v>1.8</c:v>
                </c:pt>
                <c:pt idx="5">
                  <c:v>1</c:v>
                </c:pt>
                <c:pt idx="6">
                  <c:v>2.5</c:v>
                </c:pt>
                <c:pt idx="7" formatCode="General">
                  <c:v>2.7</c:v>
                </c:pt>
              </c:numCache>
            </c:numRef>
          </c:val>
          <c:smooth val="0"/>
          <c:extLst>
            <c:ext xmlns:c16="http://schemas.microsoft.com/office/drawing/2014/chart" uri="{C3380CC4-5D6E-409C-BE32-E72D297353CC}">
              <c16:uniqueId val="{00000002-3F4B-4B3A-8874-36792D4A4EE2}"/>
            </c:ext>
          </c:extLst>
        </c:ser>
        <c:dLbls>
          <c:showLegendKey val="0"/>
          <c:showVal val="0"/>
          <c:showCatName val="0"/>
          <c:showSerName val="0"/>
          <c:showPercent val="0"/>
          <c:showBubbleSize val="0"/>
        </c:dLbls>
        <c:marker val="1"/>
        <c:smooth val="0"/>
        <c:axId val="559258584"/>
        <c:axId val="559252312"/>
        <c:extLst/>
      </c:lineChart>
      <c:catAx>
        <c:axId val="55925858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559252312"/>
        <c:crosses val="autoZero"/>
        <c:auto val="1"/>
        <c:lblAlgn val="ctr"/>
        <c:lblOffset val="100"/>
        <c:noMultiLvlLbl val="0"/>
      </c:catAx>
      <c:valAx>
        <c:axId val="559252312"/>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559258584"/>
        <c:crosses val="autoZero"/>
        <c:crossBetween val="between"/>
        <c:majorUnit val="1.5"/>
      </c:valAx>
      <c:valAx>
        <c:axId val="559263680"/>
        <c:scaling>
          <c:orientation val="minMax"/>
          <c:max val="5"/>
          <c:min val="-3"/>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559261720"/>
        <c:crosses val="max"/>
        <c:crossBetween val="between"/>
      </c:valAx>
      <c:catAx>
        <c:axId val="559261720"/>
        <c:scaling>
          <c:orientation val="minMax"/>
        </c:scaling>
        <c:delete val="1"/>
        <c:axPos val="b"/>
        <c:numFmt formatCode="General" sourceLinked="1"/>
        <c:majorTickMark val="out"/>
        <c:minorTickMark val="none"/>
        <c:tickLblPos val="nextTo"/>
        <c:crossAx val="559263680"/>
        <c:crossesAt val="0"/>
        <c:auto val="1"/>
        <c:lblAlgn val="ctr"/>
        <c:lblOffset val="100"/>
        <c:noMultiLvlLbl val="0"/>
      </c:catAx>
      <c:spPr>
        <a:noFill/>
        <a:ln>
          <a:noFill/>
        </a:ln>
        <a:effectLst/>
      </c:spPr>
    </c:plotArea>
    <c:legend>
      <c:legendPos val="b"/>
      <c:layout>
        <c:manualLayout>
          <c:xMode val="edge"/>
          <c:yMode val="edge"/>
          <c:x val="8.3099206349206353E-3"/>
          <c:y val="0.76130203941239272"/>
          <c:w val="0.66292420634920635"/>
          <c:h val="0.2260909186116172"/>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52514978911971733"/>
        </c:manualLayout>
      </c:layout>
      <c:barChart>
        <c:barDir val="col"/>
        <c:grouping val="clustered"/>
        <c:varyColors val="0"/>
        <c:ser>
          <c:idx val="0"/>
          <c:order val="0"/>
          <c:tx>
            <c:strRef>
              <c:f>'Chart 30'!$B$1</c:f>
              <c:strCache>
                <c:ptCount val="1"/>
                <c:pt idx="0">
                  <c:v>Industry</c:v>
                </c:pt>
              </c:strCache>
            </c:strRef>
          </c:tx>
          <c:spPr>
            <a:solidFill>
              <a:srgbClr val="4BACC6">
                <a:lumMod val="75000"/>
              </a:srgbClr>
            </a:solidFill>
            <a:ln>
              <a:noFill/>
            </a:ln>
            <a:effectLst/>
          </c:spPr>
          <c:invertIfNegative val="0"/>
          <c:cat>
            <c:strRef>
              <c:f>'Chart 30'!$A$2:$A$24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strCache>
            </c:strRef>
          </c:cat>
          <c:val>
            <c:numRef>
              <c:f>'Chart 30'!$B$2:$B$24</c:f>
              <c:numCache>
                <c:formatCode>0.0%</c:formatCode>
                <c:ptCount val="23"/>
                <c:pt idx="0">
                  <c:v>0.12839770774795325</c:v>
                </c:pt>
                <c:pt idx="1">
                  <c:v>4.634175698770733E-2</c:v>
                </c:pt>
                <c:pt idx="2">
                  <c:v>0.11804708450930775</c:v>
                </c:pt>
                <c:pt idx="3">
                  <c:v>0.16973808465446966</c:v>
                </c:pt>
                <c:pt idx="4">
                  <c:v>7.664765689084789E-2</c:v>
                </c:pt>
                <c:pt idx="5">
                  <c:v>7.9845292258440559E-2</c:v>
                </c:pt>
                <c:pt idx="6">
                  <c:v>3.8806764995171078E-2</c:v>
                </c:pt>
                <c:pt idx="7">
                  <c:v>1.4337195495207596E-2</c:v>
                </c:pt>
                <c:pt idx="8">
                  <c:v>2.6668776924209395E-2</c:v>
                </c:pt>
                <c:pt idx="9">
                  <c:v>0.12017602696642044</c:v>
                </c:pt>
                <c:pt idx="10">
                  <c:v>0.145981957492789</c:v>
                </c:pt>
                <c:pt idx="11">
                  <c:v>0.17053430649444665</c:v>
                </c:pt>
                <c:pt idx="12">
                  <c:v>2.4946165639588857E-2</c:v>
                </c:pt>
                <c:pt idx="13">
                  <c:v>-5.5054945622796794E-2</c:v>
                </c:pt>
                <c:pt idx="14">
                  <c:v>-2.5863643968696975E-2</c:v>
                </c:pt>
                <c:pt idx="15">
                  <c:v>-7.8487477392791046E-3</c:v>
                </c:pt>
                <c:pt idx="16">
                  <c:v>-4.934445622998794E-2</c:v>
                </c:pt>
                <c:pt idx="17">
                  <c:v>5.437317727649571E-2</c:v>
                </c:pt>
                <c:pt idx="18">
                  <c:v>-1.8820237387589315E-2</c:v>
                </c:pt>
                <c:pt idx="19">
                  <c:v>0.13253630889212617</c:v>
                </c:pt>
                <c:pt idx="20">
                  <c:v>3.4646812497300769E-2</c:v>
                </c:pt>
                <c:pt idx="21">
                  <c:v>5.3906623697199618E-2</c:v>
                </c:pt>
                <c:pt idx="22">
                  <c:v>0.1105833183462876</c:v>
                </c:pt>
              </c:numCache>
            </c:numRef>
          </c:val>
          <c:extLst>
            <c:ext xmlns:c16="http://schemas.microsoft.com/office/drawing/2014/chart" uri="{C3380CC4-5D6E-409C-BE32-E72D297353CC}">
              <c16:uniqueId val="{00000000-9F32-495E-9D23-B45DAAB8D808}"/>
            </c:ext>
          </c:extLst>
        </c:ser>
        <c:ser>
          <c:idx val="1"/>
          <c:order val="1"/>
          <c:tx>
            <c:strRef>
              <c:f>'Chart 30'!$C$1</c:f>
              <c:strCache>
                <c:ptCount val="1"/>
                <c:pt idx="0">
                  <c:v>Agriculture</c:v>
                </c:pt>
              </c:strCache>
            </c:strRef>
          </c:tx>
          <c:spPr>
            <a:solidFill>
              <a:srgbClr val="F79646">
                <a:lumMod val="75000"/>
              </a:srgbClr>
            </a:solidFill>
            <a:ln>
              <a:noFill/>
            </a:ln>
            <a:effectLst/>
          </c:spPr>
          <c:invertIfNegative val="0"/>
          <c:cat>
            <c:strRef>
              <c:f>'Chart 30'!$A$2:$A$24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strCache>
            </c:strRef>
          </c:cat>
          <c:val>
            <c:numRef>
              <c:f>'Chart 30'!$C$2:$C$24</c:f>
              <c:numCache>
                <c:formatCode>0.0%</c:formatCode>
                <c:ptCount val="23"/>
                <c:pt idx="0">
                  <c:v>-4.8966580168330866E-2</c:v>
                </c:pt>
                <c:pt idx="1">
                  <c:v>-5.0838350125996926E-2</c:v>
                </c:pt>
                <c:pt idx="2">
                  <c:v>-0.13368221622625087</c:v>
                </c:pt>
                <c:pt idx="3">
                  <c:v>6.9095462595243337E-2</c:v>
                </c:pt>
                <c:pt idx="4">
                  <c:v>1.6409946851915436E-2</c:v>
                </c:pt>
                <c:pt idx="5">
                  <c:v>9.7288072632695732E-2</c:v>
                </c:pt>
                <c:pt idx="6">
                  <c:v>-9.225158235668203E-2</c:v>
                </c:pt>
                <c:pt idx="7">
                  <c:v>-0.11947235939951355</c:v>
                </c:pt>
                <c:pt idx="8">
                  <c:v>-1.7874262852139253E-2</c:v>
                </c:pt>
                <c:pt idx="9">
                  <c:v>-0.1181850630355126</c:v>
                </c:pt>
                <c:pt idx="10">
                  <c:v>-3.7791194005548617E-2</c:v>
                </c:pt>
                <c:pt idx="11">
                  <c:v>-6.2222920749700421E-2</c:v>
                </c:pt>
                <c:pt idx="12">
                  <c:v>4.9360057896308263E-2</c:v>
                </c:pt>
                <c:pt idx="13">
                  <c:v>3.6260959874354626E-3</c:v>
                </c:pt>
                <c:pt idx="14">
                  <c:v>-3.6331829983578812E-2</c:v>
                </c:pt>
                <c:pt idx="15">
                  <c:v>-8.6492727313154633E-2</c:v>
                </c:pt>
                <c:pt idx="16">
                  <c:v>2.3229973861637346E-2</c:v>
                </c:pt>
                <c:pt idx="17">
                  <c:v>0.10659902948778438</c:v>
                </c:pt>
                <c:pt idx="18">
                  <c:v>-6.3823487348990821E-2</c:v>
                </c:pt>
                <c:pt idx="19">
                  <c:v>8.8468306059151305E-3</c:v>
                </c:pt>
                <c:pt idx="20">
                  <c:v>-2.4224011815497163E-2</c:v>
                </c:pt>
                <c:pt idx="21">
                  <c:v>-1.5119650448570497E-2</c:v>
                </c:pt>
                <c:pt idx="22">
                  <c:v>-9.6039575294440741E-4</c:v>
                </c:pt>
              </c:numCache>
            </c:numRef>
          </c:val>
          <c:extLst>
            <c:ext xmlns:c16="http://schemas.microsoft.com/office/drawing/2014/chart" uri="{C3380CC4-5D6E-409C-BE32-E72D297353CC}">
              <c16:uniqueId val="{00000001-9F32-495E-9D23-B45DAAB8D808}"/>
            </c:ext>
          </c:extLst>
        </c:ser>
        <c:ser>
          <c:idx val="2"/>
          <c:order val="2"/>
          <c:tx>
            <c:strRef>
              <c:f>'Chart 30'!$D$1</c:f>
              <c:strCache>
                <c:ptCount val="1"/>
                <c:pt idx="0">
                  <c:v>Construction</c:v>
                </c:pt>
              </c:strCache>
            </c:strRef>
          </c:tx>
          <c:spPr>
            <a:solidFill>
              <a:schemeClr val="accent3">
                <a:lumMod val="75000"/>
              </a:schemeClr>
            </a:solidFill>
            <a:ln>
              <a:noFill/>
            </a:ln>
            <a:effectLst/>
          </c:spPr>
          <c:invertIfNegative val="0"/>
          <c:cat>
            <c:strRef>
              <c:f>'Chart 30'!$A$2:$A$24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strCache>
            </c:strRef>
          </c:cat>
          <c:val>
            <c:numRef>
              <c:f>'Chart 30'!$D$2:$D$24</c:f>
              <c:numCache>
                <c:formatCode>0.0%</c:formatCode>
                <c:ptCount val="23"/>
                <c:pt idx="0">
                  <c:v>-9.6242633502967301E-2</c:v>
                </c:pt>
                <c:pt idx="1">
                  <c:v>-0.1166450033631638</c:v>
                </c:pt>
                <c:pt idx="2">
                  <c:v>8.1522972307270999E-2</c:v>
                </c:pt>
                <c:pt idx="3">
                  <c:v>0.12367674115450371</c:v>
                </c:pt>
                <c:pt idx="4">
                  <c:v>0.13432604285641075</c:v>
                </c:pt>
                <c:pt idx="5">
                  <c:v>5.9005536544750187E-2</c:v>
                </c:pt>
                <c:pt idx="6">
                  <c:v>-1.5317593911484977E-2</c:v>
                </c:pt>
                <c:pt idx="7">
                  <c:v>-3.8407443503015767E-2</c:v>
                </c:pt>
                <c:pt idx="8">
                  <c:v>0.11811992637329766</c:v>
                </c:pt>
                <c:pt idx="9">
                  <c:v>3.2402862890425863E-2</c:v>
                </c:pt>
                <c:pt idx="10">
                  <c:v>7.4025666810492788E-2</c:v>
                </c:pt>
                <c:pt idx="11">
                  <c:v>6.3947992726460831E-2</c:v>
                </c:pt>
                <c:pt idx="12">
                  <c:v>-0.12169145192714879</c:v>
                </c:pt>
                <c:pt idx="13">
                  <c:v>-0.39552478420760495</c:v>
                </c:pt>
                <c:pt idx="14">
                  <c:v>-6.7868736523559223E-2</c:v>
                </c:pt>
                <c:pt idx="15">
                  <c:v>0.14234401105549138</c:v>
                </c:pt>
                <c:pt idx="16">
                  <c:v>4.8723234060217065E-2</c:v>
                </c:pt>
                <c:pt idx="17">
                  <c:v>7.3985445375679582E-2</c:v>
                </c:pt>
                <c:pt idx="18">
                  <c:v>-1.3797214261493168E-2</c:v>
                </c:pt>
                <c:pt idx="19">
                  <c:v>4.0875329574393361E-2</c:v>
                </c:pt>
                <c:pt idx="20">
                  <c:v>0.10038581275744902</c:v>
                </c:pt>
                <c:pt idx="21">
                  <c:v>0.30219677472842876</c:v>
                </c:pt>
                <c:pt idx="22">
                  <c:v>0.19900159279905225</c:v>
                </c:pt>
              </c:numCache>
            </c:numRef>
          </c:val>
          <c:extLst>
            <c:ext xmlns:c16="http://schemas.microsoft.com/office/drawing/2014/chart" uri="{C3380CC4-5D6E-409C-BE32-E72D297353CC}">
              <c16:uniqueId val="{00000002-9F32-495E-9D23-B45DAAB8D808}"/>
            </c:ext>
          </c:extLst>
        </c:ser>
        <c:ser>
          <c:idx val="3"/>
          <c:order val="3"/>
          <c:tx>
            <c:strRef>
              <c:f>'Chart 30'!$E$1</c:f>
              <c:strCache>
                <c:ptCount val="1"/>
                <c:pt idx="0">
                  <c:v>Services</c:v>
                </c:pt>
              </c:strCache>
            </c:strRef>
          </c:tx>
          <c:spPr>
            <a:solidFill>
              <a:srgbClr val="8064A2">
                <a:lumMod val="75000"/>
              </a:srgbClr>
            </a:solidFill>
            <a:ln>
              <a:noFill/>
            </a:ln>
            <a:effectLst/>
          </c:spPr>
          <c:invertIfNegative val="0"/>
          <c:cat>
            <c:strRef>
              <c:f>'Chart 30'!$A$2:$A$24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strCache>
            </c:strRef>
          </c:cat>
          <c:val>
            <c:numRef>
              <c:f>'Chart 30'!$E$2:$E$24</c:f>
              <c:numCache>
                <c:formatCode>0.0%</c:formatCode>
                <c:ptCount val="23"/>
                <c:pt idx="0">
                  <c:v>6.7183219153435794E-2</c:v>
                </c:pt>
                <c:pt idx="1">
                  <c:v>0.13258600918992428</c:v>
                </c:pt>
                <c:pt idx="2">
                  <c:v>0.10797510530664624</c:v>
                </c:pt>
                <c:pt idx="3">
                  <c:v>0.11010105913929408</c:v>
                </c:pt>
                <c:pt idx="4">
                  <c:v>0.1144169159088841</c:v>
                </c:pt>
                <c:pt idx="5">
                  <c:v>7.9380358367754131E-2</c:v>
                </c:pt>
                <c:pt idx="6">
                  <c:v>7.4381345304877014E-2</c:v>
                </c:pt>
                <c:pt idx="7">
                  <c:v>9.9873242927743314E-2</c:v>
                </c:pt>
                <c:pt idx="8">
                  <c:v>0.11032298747064601</c:v>
                </c:pt>
                <c:pt idx="9">
                  <c:v>9.8625829183945232E-2</c:v>
                </c:pt>
                <c:pt idx="10">
                  <c:v>0.1023453818221698</c:v>
                </c:pt>
                <c:pt idx="11">
                  <c:v>9.2833484546701192E-2</c:v>
                </c:pt>
                <c:pt idx="12">
                  <c:v>5.6622856417394021E-2</c:v>
                </c:pt>
                <c:pt idx="13">
                  <c:v>-0.14061964593765539</c:v>
                </c:pt>
                <c:pt idx="14">
                  <c:v>-0.11974869527486405</c:v>
                </c:pt>
                <c:pt idx="15">
                  <c:v>-0.14603136656797033</c:v>
                </c:pt>
                <c:pt idx="16">
                  <c:v>-3.5213100103965334E-2</c:v>
                </c:pt>
                <c:pt idx="17">
                  <c:v>0.1507038954920378</c:v>
                </c:pt>
                <c:pt idx="18">
                  <c:v>9.6292122338952166E-2</c:v>
                </c:pt>
                <c:pt idx="19">
                  <c:v>0.1023106601496437</c:v>
                </c:pt>
                <c:pt idx="20">
                  <c:v>0.11775375753270169</c:v>
                </c:pt>
                <c:pt idx="21">
                  <c:v>0.20145360863266107</c:v>
                </c:pt>
                <c:pt idx="22">
                  <c:v>0.19130372992898997</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561613128"/>
        <c:axId val="561606856"/>
      </c:barChart>
      <c:lineChart>
        <c:grouping val="standard"/>
        <c:varyColors val="0"/>
        <c:ser>
          <c:idx val="4"/>
          <c:order val="4"/>
          <c:tx>
            <c:strRef>
              <c:f>'Chart 30'!$F$1</c:f>
              <c:strCache>
                <c:ptCount val="1"/>
                <c:pt idx="0">
                  <c:v>GDP previous projection</c:v>
                </c:pt>
              </c:strCache>
            </c:strRef>
          </c:tx>
          <c:spPr>
            <a:ln w="12700" cap="rnd">
              <a:solidFill>
                <a:srgbClr val="1F497D"/>
              </a:solidFill>
              <a:round/>
            </a:ln>
            <a:effectLst/>
          </c:spPr>
          <c:marker>
            <c:symbol val="none"/>
          </c:marker>
          <c:cat>
            <c:strRef>
              <c:f>'Chart 30'!$A$2:$A$24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strCache>
            </c:strRef>
          </c:cat>
          <c:val>
            <c:numRef>
              <c:f>'Chart 30'!$F$2:$F$24</c:f>
              <c:numCache>
                <c:formatCode>0.0%</c:formatCode>
                <c:ptCount val="23"/>
                <c:pt idx="0">
                  <c:v>7.2291653784358534E-2</c:v>
                </c:pt>
                <c:pt idx="1">
                  <c:v>6.6942437930590071E-2</c:v>
                </c:pt>
                <c:pt idx="2">
                  <c:v>4.4478240742990005E-2</c:v>
                </c:pt>
                <c:pt idx="3">
                  <c:v>0.11375333959117273</c:v>
                </c:pt>
                <c:pt idx="4">
                  <c:v>0.10228546671255589</c:v>
                </c:pt>
                <c:pt idx="5">
                  <c:v>7.546517914808093E-2</c:v>
                </c:pt>
                <c:pt idx="6">
                  <c:v>2.8415118230181502E-2</c:v>
                </c:pt>
                <c:pt idx="7">
                  <c:v>3.1100471777035121E-2</c:v>
                </c:pt>
                <c:pt idx="8">
                  <c:v>7.4725453065693781E-2</c:v>
                </c:pt>
                <c:pt idx="9">
                  <c:v>6.8935408234034989E-2</c:v>
                </c:pt>
                <c:pt idx="10">
                  <c:v>8.2295685490677339E-2</c:v>
                </c:pt>
                <c:pt idx="11">
                  <c:v>7.5953279380527094E-2</c:v>
                </c:pt>
                <c:pt idx="12">
                  <c:v>4.2239161787994278E-2</c:v>
                </c:pt>
                <c:pt idx="13">
                  <c:v>-0.13518767599253423</c:v>
                </c:pt>
                <c:pt idx="14">
                  <c:v>-8.7223002805837099E-2</c:v>
                </c:pt>
                <c:pt idx="15">
                  <c:v>-8.6556556762473494E-2</c:v>
                </c:pt>
                <c:pt idx="16">
                  <c:v>-1.6668086828911015E-2</c:v>
                </c:pt>
                <c:pt idx="17">
                  <c:v>9.0271842164419094E-2</c:v>
                </c:pt>
                <c:pt idx="18">
                  <c:v>2.308132649780717E-2</c:v>
                </c:pt>
                <c:pt idx="19">
                  <c:v>0.1149206096603939</c:v>
                </c:pt>
                <c:pt idx="20">
                  <c:v>8.6206742605810002E-2</c:v>
                </c:pt>
                <c:pt idx="21">
                  <c:v>0.12996884365419503</c:v>
                </c:pt>
                <c:pt idx="22">
                  <c:v>0.17300000000000001</c:v>
                </c:pt>
              </c:numCache>
            </c:numRef>
          </c:val>
          <c:smooth val="0"/>
          <c:extLst>
            <c:ext xmlns:c16="http://schemas.microsoft.com/office/drawing/2014/chart" uri="{C3380CC4-5D6E-409C-BE32-E72D297353CC}">
              <c16:uniqueId val="{00000004-9F32-495E-9D23-B45DAAB8D808}"/>
            </c:ext>
          </c:extLst>
        </c:ser>
        <c:ser>
          <c:idx val="5"/>
          <c:order val="5"/>
          <c:tx>
            <c:strRef>
              <c:f>'Chart 30'!$G$1</c:f>
              <c:strCache>
                <c:ptCount val="1"/>
                <c:pt idx="0">
                  <c:v>GDP current projection</c:v>
                </c:pt>
              </c:strCache>
            </c:strRef>
          </c:tx>
          <c:spPr>
            <a:ln w="12700" cap="rnd">
              <a:solidFill>
                <a:srgbClr val="C00000"/>
              </a:solidFill>
              <a:round/>
            </a:ln>
            <a:effectLst/>
          </c:spPr>
          <c:marker>
            <c:symbol val="none"/>
          </c:marker>
          <c:cat>
            <c:strRef>
              <c:f>'Chart 30'!$A$2:$A$24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strCache>
            </c:strRef>
          </c:cat>
          <c:val>
            <c:numRef>
              <c:f>'Chart 30'!$G$2:$G$24</c:f>
              <c:numCache>
                <c:formatCode>0.0%</c:formatCode>
                <c:ptCount val="23"/>
                <c:pt idx="0">
                  <c:v>7.229165378435852E-2</c:v>
                </c:pt>
                <c:pt idx="1">
                  <c:v>6.6942437930590015E-2</c:v>
                </c:pt>
                <c:pt idx="2">
                  <c:v>4.4478240742990068E-2</c:v>
                </c:pt>
                <c:pt idx="3">
                  <c:v>0.1137533395911727</c:v>
                </c:pt>
                <c:pt idx="4">
                  <c:v>9.919840233482248E-2</c:v>
                </c:pt>
                <c:pt idx="5">
                  <c:v>7.3930273247839726E-2</c:v>
                </c:pt>
                <c:pt idx="6">
                  <c:v>2.8283338650311407E-2</c:v>
                </c:pt>
                <c:pt idx="7">
                  <c:v>3.2902572789460009E-2</c:v>
                </c:pt>
                <c:pt idx="8">
                  <c:v>7.6047802338609929E-2</c:v>
                </c:pt>
                <c:pt idx="9">
                  <c:v>7.0528842343613438E-2</c:v>
                </c:pt>
                <c:pt idx="10">
                  <c:v>8.1409393278566278E-2</c:v>
                </c:pt>
                <c:pt idx="11">
                  <c:v>7.5848598756942345E-2</c:v>
                </c:pt>
                <c:pt idx="12">
                  <c:v>4.2239161787994278E-2</c:v>
                </c:pt>
                <c:pt idx="13">
                  <c:v>-0.13518767599253423</c:v>
                </c:pt>
                <c:pt idx="14">
                  <c:v>-8.7223002805837099E-2</c:v>
                </c:pt>
                <c:pt idx="15">
                  <c:v>-8.6556556762473494E-2</c:v>
                </c:pt>
                <c:pt idx="16">
                  <c:v>-1.6668086828911015E-2</c:v>
                </c:pt>
                <c:pt idx="17">
                  <c:v>9.0271842164419094E-2</c:v>
                </c:pt>
                <c:pt idx="18">
                  <c:v>2.308132649780717E-2</c:v>
                </c:pt>
                <c:pt idx="19">
                  <c:v>0.1149206096603939</c:v>
                </c:pt>
                <c:pt idx="20">
                  <c:v>8.6906742605809995E-2</c:v>
                </c:pt>
                <c:pt idx="21">
                  <c:v>0.12996884365419503</c:v>
                </c:pt>
                <c:pt idx="22">
                  <c:v>0.14837437749624313</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561613128"/>
        <c:axId val="561606856"/>
      </c:lineChart>
      <c:catAx>
        <c:axId val="561613128"/>
        <c:scaling>
          <c:orientation val="minMax"/>
        </c:scaling>
        <c:delete val="0"/>
        <c:axPos val="b"/>
        <c:numFmt formatCode="General" sourceLinked="1"/>
        <c:majorTickMark val="out"/>
        <c:minorTickMark val="none"/>
        <c:tickLblPos val="low"/>
        <c:spPr>
          <a:noFill/>
          <a:ln w="6350"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561606856"/>
        <c:crosses val="autoZero"/>
        <c:auto val="1"/>
        <c:lblAlgn val="ctr"/>
        <c:lblOffset val="100"/>
        <c:noMultiLvlLbl val="0"/>
      </c:catAx>
      <c:valAx>
        <c:axId val="561606856"/>
        <c:scaling>
          <c:orientation val="minMax"/>
          <c:max val="0.2"/>
          <c:min val="-0.15000000000000002"/>
        </c:scaling>
        <c:delete val="0"/>
        <c:axPos val="l"/>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13128"/>
        <c:crosses val="autoZero"/>
        <c:crossBetween val="between"/>
        <c:majorUnit val="5.000000000000001E-2"/>
      </c:valAx>
      <c:spPr>
        <a:noFill/>
        <a:ln w="24272">
          <a:noFill/>
        </a:ln>
      </c:spPr>
    </c:plotArea>
    <c:legend>
      <c:legendPos val="b"/>
      <c:layout>
        <c:manualLayout>
          <c:xMode val="edge"/>
          <c:yMode val="edge"/>
          <c:x val="0"/>
          <c:y val="0.67164524023253824"/>
          <c:w val="0.58171686834603531"/>
          <c:h val="0.3263893341597560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31'!$B$1</c:f>
              <c:strCache>
                <c:ptCount val="1"/>
                <c:pt idx="0">
                  <c:v>Current estimate</c:v>
                </c:pt>
              </c:strCache>
            </c:strRef>
          </c:tx>
          <c:spPr>
            <a:ln w="19050" cap="rnd">
              <a:solidFill>
                <a:schemeClr val="accent1"/>
              </a:solidFill>
              <a:round/>
            </a:ln>
            <a:effectLst/>
          </c:spPr>
          <c:marker>
            <c:symbol val="none"/>
          </c:marker>
          <c:cat>
            <c:strRef>
              <c:f>'Chart 31'!$A$2:$A$24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31'!$B$2:$B$24</c:f>
              <c:numCache>
                <c:formatCode>0.0</c:formatCode>
                <c:ptCount val="23"/>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c:v>7.7</c:v>
                </c:pt>
                <c:pt idx="13">
                  <c:v>0</c:v>
                </c:pt>
                <c:pt idx="14">
                  <c:v>2.1</c:v>
                </c:pt>
                <c:pt idx="15">
                  <c:v>2.7</c:v>
                </c:pt>
                <c:pt idx="16">
                  <c:v>1.7</c:v>
                </c:pt>
                <c:pt idx="17">
                  <c:v>10.199999999999999</c:v>
                </c:pt>
                <c:pt idx="18">
                  <c:v>10.1</c:v>
                </c:pt>
                <c:pt idx="19">
                  <c:v>9.8000000000000007</c:v>
                </c:pt>
                <c:pt idx="20">
                  <c:v>11.1</c:v>
                </c:pt>
                <c:pt idx="21">
                  <c:v>15.1</c:v>
                </c:pt>
                <c:pt idx="22">
                  <c:v>21.7</c:v>
                </c:pt>
              </c:numCache>
            </c:numRef>
          </c:val>
          <c:smooth val="0"/>
          <c:extLst>
            <c:ext xmlns:c16="http://schemas.microsoft.com/office/drawing/2014/chart" uri="{C3380CC4-5D6E-409C-BE32-E72D297353CC}">
              <c16:uniqueId val="{00000001-0E0C-4F11-AA69-C62724DD2ED7}"/>
            </c:ext>
          </c:extLst>
        </c:ser>
        <c:ser>
          <c:idx val="1"/>
          <c:order val="1"/>
          <c:tx>
            <c:strRef>
              <c:f>'Chart 31'!$C$1</c:f>
              <c:strCache>
                <c:ptCount val="1"/>
                <c:pt idx="0">
                  <c:v>Previous estimate</c:v>
                </c:pt>
              </c:strCache>
            </c:strRef>
          </c:tx>
          <c:spPr>
            <a:ln w="19050" cap="rnd">
              <a:solidFill>
                <a:srgbClr val="C00000"/>
              </a:solidFill>
              <a:prstDash val="solid"/>
              <a:round/>
            </a:ln>
            <a:effectLst/>
          </c:spPr>
          <c:marker>
            <c:symbol val="none"/>
          </c:marker>
          <c:cat>
            <c:strRef>
              <c:f>'Chart 31'!$A$2:$A$24</c:f>
              <c:strCache>
                <c:ptCount val="23"/>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strCache>
            </c:strRef>
          </c:cat>
          <c:val>
            <c:numRef>
              <c:f>'Chart 31'!$C$2:$C$24</c:f>
              <c:numCache>
                <c:formatCode>0.0</c:formatCode>
                <c:ptCount val="23"/>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c:v>7.7</c:v>
                </c:pt>
                <c:pt idx="13">
                  <c:v>0</c:v>
                </c:pt>
                <c:pt idx="14">
                  <c:v>2.1</c:v>
                </c:pt>
                <c:pt idx="15">
                  <c:v>2.7</c:v>
                </c:pt>
                <c:pt idx="16">
                  <c:v>1.7</c:v>
                </c:pt>
                <c:pt idx="17">
                  <c:v>10.199999999999999</c:v>
                </c:pt>
                <c:pt idx="18">
                  <c:v>10.1</c:v>
                </c:pt>
                <c:pt idx="19">
                  <c:v>9.8000000000000007</c:v>
                </c:pt>
                <c:pt idx="20">
                  <c:v>11.1</c:v>
                </c:pt>
                <c:pt idx="21">
                  <c:v>15.1</c:v>
                </c:pt>
                <c:pt idx="22">
                  <c:v>19.100000000000001</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561607640"/>
        <c:axId val="561608032"/>
      </c:lineChart>
      <c:catAx>
        <c:axId val="561607640"/>
        <c:scaling>
          <c:orientation val="minMax"/>
        </c:scaling>
        <c:delete val="0"/>
        <c:axPos val="b"/>
        <c:numFmt formatCode="General"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08032"/>
        <c:crosses val="autoZero"/>
        <c:auto val="1"/>
        <c:lblAlgn val="ctr"/>
        <c:lblOffset val="100"/>
        <c:noMultiLvlLbl val="0"/>
      </c:catAx>
      <c:valAx>
        <c:axId val="561608032"/>
        <c:scaling>
          <c:orientation val="minMax"/>
        </c:scaling>
        <c:delete val="0"/>
        <c:axPos val="l"/>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07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2840409900915484"/>
        </c:manualLayout>
      </c:layout>
      <c:barChart>
        <c:barDir val="col"/>
        <c:grouping val="stacked"/>
        <c:varyColors val="0"/>
        <c:ser>
          <c:idx val="0"/>
          <c:order val="0"/>
          <c:tx>
            <c:strRef>
              <c:f>'Chart 32'!$B$1</c:f>
              <c:strCache>
                <c:ptCount val="1"/>
                <c:pt idx="0">
                  <c:v>Private wages</c:v>
                </c:pt>
              </c:strCache>
            </c:strRef>
          </c:tx>
          <c:invertIfNegative val="0"/>
          <c:cat>
            <c:strRef>
              <c:f>'Chart 32'!$A$2:$A$28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32'!$B$2:$B$28</c:f>
              <c:numCache>
                <c:formatCode>0.0</c:formatCode>
                <c:ptCount val="27"/>
                <c:pt idx="1">
                  <c:v>5.6</c:v>
                </c:pt>
                <c:pt idx="2">
                  <c:v>3.6</c:v>
                </c:pt>
                <c:pt idx="3">
                  <c:v>4.4000000000000004</c:v>
                </c:pt>
                <c:pt idx="4">
                  <c:v>3</c:v>
                </c:pt>
                <c:pt idx="5">
                  <c:v>3.3</c:v>
                </c:pt>
                <c:pt idx="6">
                  <c:v>3.4</c:v>
                </c:pt>
                <c:pt idx="7">
                  <c:v>6.2</c:v>
                </c:pt>
                <c:pt idx="8">
                  <c:v>5</c:v>
                </c:pt>
                <c:pt idx="9">
                  <c:v>5</c:v>
                </c:pt>
                <c:pt idx="10">
                  <c:v>2.7</c:v>
                </c:pt>
                <c:pt idx="11">
                  <c:v>3.9</c:v>
                </c:pt>
                <c:pt idx="12">
                  <c:v>3</c:v>
                </c:pt>
                <c:pt idx="13">
                  <c:v>3.6</c:v>
                </c:pt>
                <c:pt idx="14">
                  <c:v>4.4000000000000004</c:v>
                </c:pt>
                <c:pt idx="15">
                  <c:v>3</c:v>
                </c:pt>
                <c:pt idx="16">
                  <c:v>7.7</c:v>
                </c:pt>
                <c:pt idx="17">
                  <c:v>0</c:v>
                </c:pt>
                <c:pt idx="18">
                  <c:v>2.1</c:v>
                </c:pt>
                <c:pt idx="19">
                  <c:v>2.7</c:v>
                </c:pt>
                <c:pt idx="20">
                  <c:v>1.7</c:v>
                </c:pt>
                <c:pt idx="21">
                  <c:v>10.199999999999999</c:v>
                </c:pt>
                <c:pt idx="22">
                  <c:v>10.1</c:v>
                </c:pt>
                <c:pt idx="23">
                  <c:v>9.8000000000000007</c:v>
                </c:pt>
                <c:pt idx="24">
                  <c:v>11.1</c:v>
                </c:pt>
                <c:pt idx="25">
                  <c:v>15.1</c:v>
                </c:pt>
                <c:pt idx="26">
                  <c:v>21.7</c:v>
                </c:pt>
              </c:numCache>
            </c:numRef>
          </c:val>
          <c:extLst>
            <c:ext xmlns:c16="http://schemas.microsoft.com/office/drawing/2014/chart" uri="{C3380CC4-5D6E-409C-BE32-E72D297353CC}">
              <c16:uniqueId val="{00000000-BB7D-4295-B66D-560B15FC9023}"/>
            </c:ext>
          </c:extLst>
        </c:ser>
        <c:ser>
          <c:idx val="1"/>
          <c:order val="1"/>
          <c:tx>
            <c:strRef>
              <c:f>'Chart 32'!$C$1</c:f>
              <c:strCache>
                <c:ptCount val="1"/>
                <c:pt idx="0">
                  <c:v>Real output per employed person</c:v>
                </c:pt>
              </c:strCache>
            </c:strRef>
          </c:tx>
          <c:invertIfNegative val="0"/>
          <c:cat>
            <c:strRef>
              <c:f>'Chart 32'!$A$2:$A$28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32'!$C$2:$C$28</c:f>
              <c:numCache>
                <c:formatCode>0.0</c:formatCode>
                <c:ptCount val="27"/>
                <c:pt idx="1">
                  <c:v>-9.6999999999999993</c:v>
                </c:pt>
                <c:pt idx="2">
                  <c:v>-7.7</c:v>
                </c:pt>
                <c:pt idx="3">
                  <c:v>-3</c:v>
                </c:pt>
                <c:pt idx="4">
                  <c:v>-7.2</c:v>
                </c:pt>
                <c:pt idx="5">
                  <c:v>-2.8</c:v>
                </c:pt>
                <c:pt idx="6">
                  <c:v>-4.4000000000000004</c:v>
                </c:pt>
                <c:pt idx="7">
                  <c:v>-10.8</c:v>
                </c:pt>
                <c:pt idx="8">
                  <c:v>-3</c:v>
                </c:pt>
                <c:pt idx="9">
                  <c:v>-7.6</c:v>
                </c:pt>
                <c:pt idx="10">
                  <c:v>-1.9</c:v>
                </c:pt>
                <c:pt idx="11">
                  <c:v>-5.3</c:v>
                </c:pt>
                <c:pt idx="12">
                  <c:v>-2.1</c:v>
                </c:pt>
                <c:pt idx="13">
                  <c:v>4.3</c:v>
                </c:pt>
                <c:pt idx="14">
                  <c:v>4</c:v>
                </c:pt>
                <c:pt idx="15">
                  <c:v>5.2</c:v>
                </c:pt>
                <c:pt idx="16">
                  <c:v>-3.5</c:v>
                </c:pt>
                <c:pt idx="17">
                  <c:v>11.5</c:v>
                </c:pt>
                <c:pt idx="18">
                  <c:v>3.8261708300000001</c:v>
                </c:pt>
                <c:pt idx="19">
                  <c:v>8.7090178999999992</c:v>
                </c:pt>
                <c:pt idx="20">
                  <c:v>11.9771441</c:v>
                </c:pt>
                <c:pt idx="21">
                  <c:v>-0.50389903999999852</c:v>
                </c:pt>
                <c:pt idx="22">
                  <c:v>-5.5452753799999996</c:v>
                </c:pt>
                <c:pt idx="23">
                  <c:v>2.8734548999999987</c:v>
                </c:pt>
                <c:pt idx="24">
                  <c:v>-4.8726249299999997</c:v>
                </c:pt>
                <c:pt idx="25">
                  <c:v>-11.59401143</c:v>
                </c:pt>
                <c:pt idx="26">
                  <c:v>-15.75130863</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561604896"/>
        <c:axId val="561608424"/>
      </c:barChart>
      <c:lineChart>
        <c:grouping val="standard"/>
        <c:varyColors val="0"/>
        <c:ser>
          <c:idx val="2"/>
          <c:order val="2"/>
          <c:tx>
            <c:strRef>
              <c:f>'Chart 32'!$D$1</c:f>
              <c:strCache>
                <c:ptCount val="1"/>
                <c:pt idx="0">
                  <c:v>Unit labor costs</c:v>
                </c:pt>
              </c:strCache>
            </c:strRef>
          </c:tx>
          <c:spPr>
            <a:ln>
              <a:solidFill>
                <a:srgbClr val="C00000"/>
              </a:solidFill>
            </a:ln>
          </c:spPr>
          <c:marker>
            <c:symbol val="none"/>
          </c:marker>
          <c:cat>
            <c:strRef>
              <c:f>'Chart 32'!$A$2:$A$28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32'!$D$2:$D$28</c:f>
              <c:numCache>
                <c:formatCode>0.0</c:formatCode>
                <c:ptCount val="27"/>
                <c:pt idx="0">
                  <c:v>-2.2999999999999998</c:v>
                </c:pt>
                <c:pt idx="1">
                  <c:v>-4.0999999999999996</c:v>
                </c:pt>
                <c:pt idx="2">
                  <c:v>-4</c:v>
                </c:pt>
                <c:pt idx="3">
                  <c:v>1.4</c:v>
                </c:pt>
                <c:pt idx="4">
                  <c:v>-4.5401073099999998</c:v>
                </c:pt>
                <c:pt idx="5">
                  <c:v>0.82455643000000001</c:v>
                </c:pt>
                <c:pt idx="6">
                  <c:v>-0.89295461899999995</c:v>
                </c:pt>
                <c:pt idx="7">
                  <c:v>-4.8480081799999999</c:v>
                </c:pt>
                <c:pt idx="8">
                  <c:v>2.0061339299999998</c:v>
                </c:pt>
                <c:pt idx="9">
                  <c:v>-2.6364120099999999</c:v>
                </c:pt>
                <c:pt idx="10">
                  <c:v>1.18833696</c:v>
                </c:pt>
                <c:pt idx="11">
                  <c:v>-1.8000294999999999</c:v>
                </c:pt>
                <c:pt idx="12">
                  <c:v>0.93705443099999997</c:v>
                </c:pt>
                <c:pt idx="13">
                  <c:v>7.9429593199999999</c:v>
                </c:pt>
                <c:pt idx="14">
                  <c:v>8.3133774099999993</c:v>
                </c:pt>
                <c:pt idx="15">
                  <c:v>8.2615451800000006</c:v>
                </c:pt>
                <c:pt idx="16">
                  <c:v>5.1346284999999998</c:v>
                </c:pt>
                <c:pt idx="17">
                  <c:v>11.3905166</c:v>
                </c:pt>
                <c:pt idx="18">
                  <c:v>5.9261708300000002</c:v>
                </c:pt>
                <c:pt idx="19">
                  <c:v>11.4090179</c:v>
                </c:pt>
                <c:pt idx="20">
                  <c:v>13.6771441</c:v>
                </c:pt>
                <c:pt idx="21">
                  <c:v>9.6961009600000008</c:v>
                </c:pt>
                <c:pt idx="22">
                  <c:v>4.55472462</c:v>
                </c:pt>
                <c:pt idx="23">
                  <c:v>12.673454899999999</c:v>
                </c:pt>
                <c:pt idx="24">
                  <c:v>6.2273750699999999</c:v>
                </c:pt>
                <c:pt idx="25">
                  <c:v>3.50598857</c:v>
                </c:pt>
                <c:pt idx="26">
                  <c:v>5.9486913699999997</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561604896"/>
        <c:axId val="561608424"/>
      </c:lineChart>
      <c:catAx>
        <c:axId val="56160489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08424"/>
        <c:crosses val="autoZero"/>
        <c:auto val="1"/>
        <c:lblAlgn val="ctr"/>
        <c:lblOffset val="100"/>
        <c:noMultiLvlLbl val="0"/>
      </c:catAx>
      <c:valAx>
        <c:axId val="561608424"/>
        <c:scaling>
          <c:orientation val="minMax"/>
          <c:max val="24"/>
          <c:min val="-18"/>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04896"/>
        <c:crosses val="autoZero"/>
        <c:crossBetween val="between"/>
        <c:majorUnit val="6"/>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7469518538554354"/>
        </c:manualLayout>
      </c:layout>
      <c:lineChart>
        <c:grouping val="standard"/>
        <c:varyColors val="0"/>
        <c:ser>
          <c:idx val="1"/>
          <c:order val="0"/>
          <c:tx>
            <c:strRef>
              <c:f>'Chart 33'!$B$1</c:f>
              <c:strCache>
                <c:ptCount val="1"/>
                <c:pt idx="0">
                  <c:v>CBA repo average</c:v>
                </c:pt>
              </c:strCache>
            </c:strRef>
          </c:tx>
          <c:spPr>
            <a:ln w="12700">
              <a:solidFill>
                <a:srgbClr val="C00000"/>
              </a:solidFill>
            </a:ln>
          </c:spPr>
          <c:marker>
            <c:symbol val="none"/>
          </c:marker>
          <c:cat>
            <c:numRef>
              <c:f>'Chart 33'!$A$2:$A$298</c:f>
              <c:numCache>
                <c:formatCode>[$-409]dd\-mmm\-yy;@</c:formatCode>
                <c:ptCount val="296"/>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numCache>
            </c:numRef>
          </c:cat>
          <c:val>
            <c:numRef>
              <c:f>'Chart 33'!$B$2:$B$298</c:f>
              <c:numCache>
                <c:formatCode>_(* #,##0.0_);_(* \(#,##0.0\);_(* "-"??_);_(@_)</c:formatCode>
                <c:ptCount val="296"/>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numCache>
            </c:numRef>
          </c:val>
          <c:smooth val="0"/>
          <c:extLst>
            <c:ext xmlns:c16="http://schemas.microsoft.com/office/drawing/2014/chart" uri="{C3380CC4-5D6E-409C-BE32-E72D297353CC}">
              <c16:uniqueId val="{00000000-AF2C-4059-98EA-70A50D63DAEA}"/>
            </c:ext>
          </c:extLst>
        </c:ser>
        <c:ser>
          <c:idx val="2"/>
          <c:order val="1"/>
          <c:tx>
            <c:strRef>
              <c:f>'Chart 33'!$C$1</c:f>
              <c:strCache>
                <c:ptCount val="1"/>
                <c:pt idx="0">
                  <c:v>Interbank repo</c:v>
                </c:pt>
              </c:strCache>
            </c:strRef>
          </c:tx>
          <c:spPr>
            <a:ln w="12700">
              <a:solidFill>
                <a:srgbClr val="00B050"/>
              </a:solidFill>
            </a:ln>
          </c:spPr>
          <c:marker>
            <c:symbol val="none"/>
          </c:marker>
          <c:cat>
            <c:numRef>
              <c:f>'Chart 33'!$A$2:$A$298</c:f>
              <c:numCache>
                <c:formatCode>[$-409]dd\-mmm\-yy;@</c:formatCode>
                <c:ptCount val="296"/>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numCache>
            </c:numRef>
          </c:cat>
          <c:val>
            <c:numRef>
              <c:f>'Chart 33'!$C$2:$C$298</c:f>
              <c:numCache>
                <c:formatCode>_(* #,##0.0_);_(* \(#,##0.0\);_(* "-"??_);_(@_)</c:formatCode>
                <c:ptCount val="296"/>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numCache>
            </c:numRef>
          </c:val>
          <c:smooth val="0"/>
          <c:extLst>
            <c:ext xmlns:c16="http://schemas.microsoft.com/office/drawing/2014/chart" uri="{C3380CC4-5D6E-409C-BE32-E72D297353CC}">
              <c16:uniqueId val="{00000001-AF2C-4059-98EA-70A50D63DAEA}"/>
            </c:ext>
          </c:extLst>
        </c:ser>
        <c:ser>
          <c:idx val="3"/>
          <c:order val="2"/>
          <c:tx>
            <c:strRef>
              <c:f>'Chart 33'!$D$1</c:f>
              <c:strCache>
                <c:ptCount val="1"/>
                <c:pt idx="0">
                  <c:v>CBA repo average</c:v>
                </c:pt>
              </c:strCache>
            </c:strRef>
          </c:tx>
          <c:marker>
            <c:symbol val="none"/>
          </c:marker>
          <c:cat>
            <c:numRef>
              <c:f>'Chart 33'!$A$2:$A$298</c:f>
              <c:numCache>
                <c:formatCode>[$-409]dd\-mmm\-yy;@</c:formatCode>
                <c:ptCount val="296"/>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numCache>
            </c:numRef>
          </c:cat>
          <c:val>
            <c:numRef>
              <c:f>'Chart 33'!$D$2:$D$298</c:f>
            </c:numRef>
          </c:val>
          <c:smooth val="0"/>
          <c:extLst>
            <c:ext xmlns:c16="http://schemas.microsoft.com/office/drawing/2014/chart" uri="{C3380CC4-5D6E-409C-BE32-E72D297353CC}">
              <c16:uniqueId val="{00000002-AF2C-4059-98EA-70A50D63DAEA}"/>
            </c:ext>
          </c:extLst>
        </c:ser>
        <c:ser>
          <c:idx val="4"/>
          <c:order val="3"/>
          <c:tx>
            <c:strRef>
              <c:f>'Chart 33'!$E$1</c:f>
              <c:strCache>
                <c:ptCount val="1"/>
                <c:pt idx="0">
                  <c:v>Interbank repo</c:v>
                </c:pt>
              </c:strCache>
            </c:strRef>
          </c:tx>
          <c:spPr>
            <a:ln w="12700">
              <a:prstDash val="solid"/>
            </a:ln>
          </c:spPr>
          <c:marker>
            <c:symbol val="none"/>
          </c:marker>
          <c:cat>
            <c:numRef>
              <c:f>'Chart 33'!$A$2:$A$298</c:f>
              <c:numCache>
                <c:formatCode>[$-409]dd\-mmm\-yy;@</c:formatCode>
                <c:ptCount val="296"/>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numCache>
            </c:numRef>
          </c:cat>
          <c:val>
            <c:numRef>
              <c:f>'Chart 33'!$E$2:$E$298</c:f>
              <c:numCache>
                <c:formatCode>_(* #,##0.0_);_(* \(#,##0.0\);_(* "-"??_);_(@_)</c:formatCode>
                <c:ptCount val="296"/>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numCache>
            </c:numRef>
          </c:val>
          <c:smooth val="0"/>
          <c:extLst>
            <c:ext xmlns:c16="http://schemas.microsoft.com/office/drawing/2014/chart" uri="{C3380CC4-5D6E-409C-BE32-E72D297353CC}">
              <c16:uniqueId val="{00000003-AF2C-4059-98EA-70A50D63DAEA}"/>
            </c:ext>
          </c:extLst>
        </c:ser>
        <c:ser>
          <c:idx val="5"/>
          <c:order val="4"/>
          <c:tx>
            <c:strRef>
              <c:f>'Chart 33'!$F$1</c:f>
              <c:strCache>
                <c:ptCount val="1"/>
                <c:pt idx="0">
                  <c:v>CBA repo average</c:v>
                </c:pt>
              </c:strCache>
            </c:strRef>
          </c:tx>
          <c:spPr>
            <a:ln w="12700">
              <a:solidFill>
                <a:srgbClr val="8064A2">
                  <a:lumMod val="50000"/>
                </a:srgbClr>
              </a:solidFill>
            </a:ln>
          </c:spPr>
          <c:marker>
            <c:symbol val="none"/>
          </c:marker>
          <c:cat>
            <c:numRef>
              <c:f>'Chart 33'!$A$2:$A$298</c:f>
              <c:numCache>
                <c:formatCode>[$-409]dd\-mmm\-yy;@</c:formatCode>
                <c:ptCount val="296"/>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numCache>
            </c:numRef>
          </c:cat>
          <c:val>
            <c:numRef>
              <c:f>'Chart 33'!$F$2:$F$298</c:f>
              <c:numCache>
                <c:formatCode>_(* #,##0.0_);_(* \(#,##0.0\);_(* "-"??_);_(@_)</c:formatCode>
                <c:ptCount val="296"/>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numCache>
            </c:numRef>
          </c:val>
          <c:smooth val="0"/>
          <c:extLst>
            <c:ext xmlns:c16="http://schemas.microsoft.com/office/drawing/2014/chart" uri="{C3380CC4-5D6E-409C-BE32-E72D297353CC}">
              <c16:uniqueId val="{00000004-AF2C-4059-98EA-70A50D63DAEA}"/>
            </c:ext>
          </c:extLst>
        </c:ser>
        <c:ser>
          <c:idx val="0"/>
          <c:order val="5"/>
          <c:tx>
            <c:strRef>
              <c:f>'Chart 33'!$G$1</c:f>
              <c:strCache>
                <c:ptCount val="1"/>
                <c:pt idx="0">
                  <c:v>Interbank repo</c:v>
                </c:pt>
              </c:strCache>
            </c:strRef>
          </c:tx>
          <c:spPr>
            <a:ln w="12700">
              <a:solidFill>
                <a:srgbClr val="ED7D31">
                  <a:lumMod val="75000"/>
                </a:srgbClr>
              </a:solidFill>
            </a:ln>
          </c:spPr>
          <c:marker>
            <c:symbol val="none"/>
          </c:marker>
          <c:cat>
            <c:numRef>
              <c:f>'Chart 33'!$A$2:$A$298</c:f>
              <c:numCache>
                <c:formatCode>[$-409]dd\-mmm\-yy;@</c:formatCode>
                <c:ptCount val="296"/>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numCache>
            </c:numRef>
          </c:cat>
          <c:val>
            <c:numRef>
              <c:f>'Chart 33'!$G$2:$G$298</c:f>
              <c:numCache>
                <c:formatCode>_(* #,##0.0_);_(* \(#,##0.0\);_(* "-"??_);_(@_)</c:formatCode>
                <c:ptCount val="296"/>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numCache>
            </c:numRef>
          </c:val>
          <c:smooth val="0"/>
          <c:extLst>
            <c:ext xmlns:c16="http://schemas.microsoft.com/office/drawing/2014/chart" uri="{C3380CC4-5D6E-409C-BE32-E72D297353CC}">
              <c16:uniqueId val="{00000005-AF2C-4059-98EA-70A50D63DAEA}"/>
            </c:ext>
          </c:extLst>
        </c:ser>
        <c:dLbls>
          <c:showLegendKey val="0"/>
          <c:showVal val="0"/>
          <c:showCatName val="0"/>
          <c:showSerName val="0"/>
          <c:showPercent val="0"/>
          <c:showBubbleSize val="0"/>
        </c:dLbls>
        <c:smooth val="0"/>
        <c:axId val="561612344"/>
        <c:axId val="561609208"/>
      </c:lineChart>
      <c:dateAx>
        <c:axId val="561612344"/>
        <c:scaling>
          <c:orientation val="minMax"/>
          <c:max val="44834"/>
          <c:min val="43922"/>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561609208"/>
        <c:crosses val="autoZero"/>
        <c:auto val="1"/>
        <c:lblOffset val="100"/>
        <c:baseTimeUnit val="days"/>
        <c:majorUnit val="45"/>
        <c:majorTimeUnit val="days"/>
      </c:dateAx>
      <c:valAx>
        <c:axId val="561609208"/>
        <c:scaling>
          <c:orientation val="minMax"/>
          <c:max val="12"/>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561612344"/>
        <c:crosses val="autoZero"/>
        <c:crossBetween val="between"/>
        <c:majorUnit val="1"/>
      </c:valAx>
    </c:plotArea>
    <c:legend>
      <c:legendPos val="r"/>
      <c:layout>
        <c:manualLayout>
          <c:xMode val="edge"/>
          <c:yMode val="edge"/>
          <c:x val="3.384952232135436E-2"/>
          <c:y val="0.80908778990659092"/>
          <c:w val="0.92220237996290655"/>
          <c:h val="0.17305869855210604"/>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3.2727067252655132E-2"/>
          <c:w val="0.84865877358611941"/>
          <c:h val="0.43520193749559666"/>
        </c:manualLayout>
      </c:layout>
      <c:areaChart>
        <c:grouping val="standard"/>
        <c:varyColors val="0"/>
        <c:ser>
          <c:idx val="0"/>
          <c:order val="0"/>
          <c:tx>
            <c:strRef>
              <c:f>'Chart 34'!$B$1</c:f>
              <c:strCache>
                <c:ptCount val="1"/>
                <c:pt idx="0">
                  <c:v>Deposit</c:v>
                </c:pt>
              </c:strCache>
            </c:strRef>
          </c:tx>
          <c:spPr>
            <a:solidFill>
              <a:schemeClr val="accent4">
                <a:lumMod val="60000"/>
                <a:lumOff val="40000"/>
              </a:schemeClr>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34'!$B$2:$B$130</c:f>
              <c:numCache>
                <c:formatCode>0.0</c:formatCode>
                <c:ptCount val="45"/>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numCache>
            </c:numRef>
          </c:val>
          <c:extLst>
            <c:ext xmlns:c16="http://schemas.microsoft.com/office/drawing/2014/chart" uri="{C3380CC4-5D6E-409C-BE32-E72D297353CC}">
              <c16:uniqueId val="{00000000-36F5-4164-89EE-D7EADE07F127}"/>
            </c:ext>
          </c:extLst>
        </c:ser>
        <c:ser>
          <c:idx val="1"/>
          <c:order val="1"/>
          <c:tx>
            <c:strRef>
              <c:f>'Chart 34'!$C$1</c:f>
              <c:strCache>
                <c:ptCount val="1"/>
                <c:pt idx="0">
                  <c:v>Deposit auctions</c:v>
                </c:pt>
              </c:strCache>
            </c:strRef>
          </c:tx>
          <c:spPr>
            <a:solidFill>
              <a:schemeClr val="accent2">
                <a:lumMod val="40000"/>
                <a:lumOff val="60000"/>
              </a:schemeClr>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34'!$C$2:$C$130</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1-36F5-4164-89EE-D7EADE07F127}"/>
            </c:ext>
          </c:extLst>
        </c:ser>
        <c:ser>
          <c:idx val="2"/>
          <c:order val="2"/>
          <c:tx>
            <c:strRef>
              <c:f>'Chart 34'!$D$1</c:f>
              <c:strCache>
                <c:ptCount val="1"/>
                <c:pt idx="0">
                  <c:v>Reverse repo</c:v>
                </c:pt>
              </c:strCache>
            </c:strRef>
          </c:tx>
          <c:spPr>
            <a:solidFill>
              <a:schemeClr val="accent3"/>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34'!$D$2:$D$130</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2-36F5-4164-89EE-D7EADE07F127}"/>
            </c:ext>
          </c:extLst>
        </c:ser>
        <c:ser>
          <c:idx val="3"/>
          <c:order val="3"/>
          <c:tx>
            <c:strRef>
              <c:f>'Chart 34'!$E$1</c:f>
              <c:strCache>
                <c:ptCount val="1"/>
                <c:pt idx="0">
                  <c:v>FEX attraction swap</c:v>
                </c:pt>
              </c:strCache>
            </c:strRef>
          </c:tx>
          <c:spPr>
            <a:solidFill>
              <a:srgbClr val="FF0000"/>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34'!$E$2:$E$130</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3-36F5-4164-89EE-D7EADE07F127}"/>
            </c:ext>
          </c:extLst>
        </c:ser>
        <c:ser>
          <c:idx val="4"/>
          <c:order val="4"/>
          <c:tx>
            <c:strRef>
              <c:f>'Chart 34'!$F$1</c:f>
              <c:strCache>
                <c:ptCount val="1"/>
                <c:pt idx="0">
                  <c:v>Repo (up to 7 daysր)</c:v>
                </c:pt>
              </c:strCache>
            </c:strRef>
          </c:tx>
          <c:spPr>
            <a:solidFill>
              <a:schemeClr val="accent5">
                <a:lumMod val="40000"/>
                <a:lumOff val="60000"/>
              </a:schemeClr>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34'!$F$2:$F$130</c:f>
              <c:numCache>
                <c:formatCode>0.0</c:formatCode>
                <c:ptCount val="45"/>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numCache>
            </c:numRef>
          </c:val>
          <c:extLst>
            <c:ext xmlns:c16="http://schemas.microsoft.com/office/drawing/2014/chart" uri="{C3380CC4-5D6E-409C-BE32-E72D297353CC}">
              <c16:uniqueId val="{00000004-36F5-4164-89EE-D7EADE07F127}"/>
            </c:ext>
          </c:extLst>
        </c:ser>
        <c:ser>
          <c:idx val="5"/>
          <c:order val="5"/>
          <c:tx>
            <c:strRef>
              <c:f>'Chart 34'!$G$1</c:f>
              <c:strCache>
                <c:ptCount val="1"/>
                <c:pt idx="0">
                  <c:v>Lombard repo</c:v>
                </c:pt>
              </c:strCache>
            </c:strRef>
          </c:tx>
          <c:spPr>
            <a:solidFill>
              <a:schemeClr val="accent6"/>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34'!$G$2:$G$130</c:f>
              <c:numCache>
                <c:formatCode>0.0</c:formatCode>
                <c:ptCount val="45"/>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numCache>
            </c:numRef>
          </c:val>
          <c:extLst>
            <c:ext xmlns:c16="http://schemas.microsoft.com/office/drawing/2014/chart" uri="{C3380CC4-5D6E-409C-BE32-E72D297353CC}">
              <c16:uniqueId val="{00000005-36F5-4164-89EE-D7EADE07F127}"/>
            </c:ext>
          </c:extLst>
        </c:ser>
        <c:ser>
          <c:idx val="6"/>
          <c:order val="6"/>
          <c:tx>
            <c:strRef>
              <c:f>'Chart 34'!$H$1</c:f>
              <c:strCache>
                <c:ptCount val="1"/>
                <c:pt idx="0">
                  <c:v>Structural repo (91 daysր)</c:v>
                </c:pt>
              </c:strCache>
            </c:strRef>
          </c:tx>
          <c:spPr>
            <a:solidFill>
              <a:schemeClr val="accent1">
                <a:lumMod val="60000"/>
              </a:schemeClr>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34'!$H$2:$H$130</c:f>
              <c:numCache>
                <c:formatCode>0.0</c:formatCode>
                <c:ptCount val="45"/>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6-36F5-4164-89EE-D7EADE07F127}"/>
            </c:ext>
          </c:extLst>
        </c:ser>
        <c:ser>
          <c:idx val="7"/>
          <c:order val="7"/>
          <c:tx>
            <c:strRef>
              <c:f>'Chart 34'!$I$1</c:f>
              <c:strCache>
                <c:ptCount val="1"/>
                <c:pt idx="0">
                  <c:v>FEX provision swap</c:v>
                </c:pt>
              </c:strCache>
            </c:strRef>
          </c:tx>
          <c:spPr>
            <a:solidFill>
              <a:schemeClr val="accent2">
                <a:lumMod val="60000"/>
              </a:schemeClr>
            </a:solidFill>
            <a:ln>
              <a:noFill/>
            </a:ln>
            <a:effectLst/>
          </c:spP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34'!$I$2:$I$130</c:f>
              <c:numCache>
                <c:formatCode>0.0</c:formatCode>
                <c:ptCount val="45"/>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7-36F5-4164-89EE-D7EADE07F127}"/>
            </c:ext>
          </c:extLst>
        </c:ser>
        <c:dLbls>
          <c:showLegendKey val="0"/>
          <c:showVal val="0"/>
          <c:showCatName val="0"/>
          <c:showSerName val="0"/>
          <c:showPercent val="0"/>
          <c:showBubbleSize val="0"/>
        </c:dLbls>
        <c:axId val="561605288"/>
        <c:axId val="561603720"/>
      </c:areaChart>
      <c:lineChart>
        <c:grouping val="standard"/>
        <c:varyColors val="0"/>
        <c:ser>
          <c:idx val="8"/>
          <c:order val="8"/>
          <c:tx>
            <c:strRef>
              <c:f>'Chart 34'!$J$1</c:f>
              <c:strCache>
                <c:ptCount val="1"/>
                <c:pt idx="0">
                  <c:v>Net liquidity</c:v>
                </c:pt>
              </c:strCache>
            </c:strRef>
          </c:tx>
          <c:spPr>
            <a:ln w="9525" cap="rnd">
              <a:solidFill>
                <a:srgbClr val="FF0000"/>
              </a:solidFill>
              <a:prstDash val="dash"/>
              <a:round/>
            </a:ln>
            <a:effectLst/>
          </c:spPr>
          <c:marker>
            <c:symbol val="none"/>
          </c:marker>
          <c:cat>
            <c:strRef>
              <c:f>'Chart 34'!$A$2:$A$130</c:f>
              <c:strCache>
                <c:ptCount val="45"/>
                <c:pt idx="0">
                  <c:v>J 19</c:v>
                </c:pt>
                <c:pt idx="1">
                  <c:v>Փ</c:v>
                </c:pt>
                <c:pt idx="2">
                  <c:v>Մ</c:v>
                </c:pt>
                <c:pt idx="3">
                  <c:v>A</c:v>
                </c:pt>
                <c:pt idx="4">
                  <c:v>Մ</c:v>
                </c:pt>
                <c:pt idx="5">
                  <c:v>J 19</c:v>
                </c:pt>
                <c:pt idx="6">
                  <c:v>J 19</c:v>
                </c:pt>
                <c:pt idx="7">
                  <c:v>Օ</c:v>
                </c:pt>
                <c:pt idx="8">
                  <c:v>Ս</c:v>
                </c:pt>
                <c:pt idx="9">
                  <c:v>Հ</c:v>
                </c:pt>
                <c:pt idx="10">
                  <c:v>Ն</c:v>
                </c:pt>
                <c:pt idx="11">
                  <c:v>Դ</c:v>
                </c:pt>
                <c:pt idx="12">
                  <c:v>J 20</c:v>
                </c:pt>
                <c:pt idx="13">
                  <c:v>Փ</c:v>
                </c:pt>
                <c:pt idx="14">
                  <c:v>Մ</c:v>
                </c:pt>
                <c:pt idx="15">
                  <c:v>A</c:v>
                </c:pt>
                <c:pt idx="16">
                  <c:v>Մ</c:v>
                </c:pt>
                <c:pt idx="17">
                  <c:v>J</c:v>
                </c:pt>
                <c:pt idx="18">
                  <c:v>J</c:v>
                </c:pt>
                <c:pt idx="19">
                  <c:v>Օ</c:v>
                </c:pt>
                <c:pt idx="20">
                  <c:v>Ս</c:v>
                </c:pt>
                <c:pt idx="21">
                  <c:v>Հ</c:v>
                </c:pt>
                <c:pt idx="22">
                  <c:v>Ն</c:v>
                </c:pt>
                <c:pt idx="23">
                  <c:v>Դ</c:v>
                </c:pt>
                <c:pt idx="24">
                  <c:v>J 21</c:v>
                </c:pt>
                <c:pt idx="25">
                  <c:v>Փ</c:v>
                </c:pt>
                <c:pt idx="26">
                  <c:v>Մ</c:v>
                </c:pt>
                <c:pt idx="27">
                  <c:v>A</c:v>
                </c:pt>
                <c:pt idx="28">
                  <c:v>Մ</c:v>
                </c:pt>
                <c:pt idx="29">
                  <c:v>J</c:v>
                </c:pt>
                <c:pt idx="30">
                  <c:v>J</c:v>
                </c:pt>
                <c:pt idx="31">
                  <c:v>Օ</c:v>
                </c:pt>
                <c:pt idx="32">
                  <c:v>Ս</c:v>
                </c:pt>
                <c:pt idx="33">
                  <c:v>Հ</c:v>
                </c:pt>
                <c:pt idx="34">
                  <c:v>Ն</c:v>
                </c:pt>
                <c:pt idx="35">
                  <c:v>Դ</c:v>
                </c:pt>
                <c:pt idx="36">
                  <c:v>J 22</c:v>
                </c:pt>
                <c:pt idx="37">
                  <c:v>Փ</c:v>
                </c:pt>
                <c:pt idx="38">
                  <c:v>Մ</c:v>
                </c:pt>
                <c:pt idx="39">
                  <c:v>A</c:v>
                </c:pt>
                <c:pt idx="40">
                  <c:v>Մ</c:v>
                </c:pt>
                <c:pt idx="41">
                  <c:v>J</c:v>
                </c:pt>
                <c:pt idx="42">
                  <c:v>J</c:v>
                </c:pt>
                <c:pt idx="43">
                  <c:v>Օ</c:v>
                </c:pt>
                <c:pt idx="44">
                  <c:v>Ս</c:v>
                </c:pt>
              </c:strCache>
            </c:strRef>
          </c:cat>
          <c:val>
            <c:numRef>
              <c:f>'Chart 34'!$J$2:$J$130</c:f>
              <c:numCache>
                <c:formatCode>0.0</c:formatCode>
                <c:ptCount val="45"/>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numCache>
            </c:numRef>
          </c:val>
          <c:smooth val="0"/>
          <c:extLst>
            <c:ext xmlns:c16="http://schemas.microsoft.com/office/drawing/2014/chart" uri="{C3380CC4-5D6E-409C-BE32-E72D297353CC}">
              <c16:uniqueId val="{00000008-36F5-4164-89EE-D7EADE07F127}"/>
            </c:ext>
          </c:extLst>
        </c:ser>
        <c:dLbls>
          <c:showLegendKey val="0"/>
          <c:showVal val="0"/>
          <c:showCatName val="0"/>
          <c:showSerName val="0"/>
          <c:showPercent val="0"/>
          <c:showBubbleSize val="0"/>
        </c:dLbls>
        <c:marker val="1"/>
        <c:smooth val="0"/>
        <c:axId val="561605288"/>
        <c:axId val="561603720"/>
      </c:lineChart>
      <c:catAx>
        <c:axId val="56160528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03720"/>
        <c:crosses val="autoZero"/>
        <c:auto val="1"/>
        <c:lblAlgn val="ctr"/>
        <c:lblOffset val="100"/>
        <c:noMultiLvlLbl val="0"/>
      </c:catAx>
      <c:valAx>
        <c:axId val="561603720"/>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05288"/>
        <c:crosses val="autoZero"/>
        <c:crossBetween val="between"/>
        <c:majorUnit val="100000"/>
      </c:valAx>
      <c:spPr>
        <a:noFill/>
        <a:ln>
          <a:noFill/>
        </a:ln>
        <a:effectLst/>
      </c:spPr>
    </c:plotArea>
    <c:legend>
      <c:legendPos val="b"/>
      <c:layout>
        <c:manualLayout>
          <c:xMode val="edge"/>
          <c:yMode val="edge"/>
          <c:x val="2.1428571428571434E-3"/>
          <c:y val="0.54417880162671983"/>
          <c:w val="0.62992992374264101"/>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418002049872035E-2"/>
          <c:y val="0.18532333333333334"/>
          <c:w val="0.82114981557289013"/>
          <c:h val="0.48549112930809951"/>
        </c:manualLayout>
      </c:layout>
      <c:scatterChart>
        <c:scatterStyle val="smoothMarker"/>
        <c:varyColors val="0"/>
        <c:ser>
          <c:idx val="0"/>
          <c:order val="0"/>
          <c:tx>
            <c:strRef>
              <c:f>'Chart 35'!$B$1</c:f>
              <c:strCache>
                <c:ptCount val="1"/>
                <c:pt idx="0">
                  <c:v>Dec-22</c:v>
                </c:pt>
              </c:strCache>
            </c:strRef>
          </c:tx>
          <c:spPr>
            <a:ln w="19050">
              <a:solidFill>
                <a:srgbClr val="C00000"/>
              </a:solidFill>
              <a:prstDash val="lgDash"/>
            </a:ln>
          </c:spPr>
          <c:marker>
            <c:symbol val="none"/>
          </c:marker>
          <c:xVal>
            <c:numRef>
              <c:f>'Chart 35'!$A$2:$A$16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35'!$B$2:$B$16</c:f>
              <c:numCache>
                <c:formatCode>0.0</c:formatCode>
                <c:ptCount val="15"/>
                <c:pt idx="0">
                  <c:v>7.9192</c:v>
                </c:pt>
                <c:pt idx="1">
                  <c:v>8.0237999999999996</c:v>
                </c:pt>
                <c:pt idx="2">
                  <c:v>8.2395999999999994</c:v>
                </c:pt>
                <c:pt idx="3">
                  <c:v>8.5469000000000008</c:v>
                </c:pt>
                <c:pt idx="4">
                  <c:v>8.8473000000000006</c:v>
                </c:pt>
                <c:pt idx="5">
                  <c:v>9.0425000000000004</c:v>
                </c:pt>
                <c:pt idx="6">
                  <c:v>9.4675999999999991</c:v>
                </c:pt>
                <c:pt idx="7">
                  <c:v>9.6561000000000003</c:v>
                </c:pt>
                <c:pt idx="8">
                  <c:v>9.7939000000000007</c:v>
                </c:pt>
                <c:pt idx="9">
                  <c:v>9.8665000000000003</c:v>
                </c:pt>
                <c:pt idx="10">
                  <c:v>9.9466999999999999</c:v>
                </c:pt>
                <c:pt idx="11">
                  <c:v>10.021800000000001</c:v>
                </c:pt>
                <c:pt idx="12">
                  <c:v>10.048400000000001</c:v>
                </c:pt>
                <c:pt idx="13">
                  <c:v>10.0642</c:v>
                </c:pt>
                <c:pt idx="14">
                  <c:v>10.095800000000001</c:v>
                </c:pt>
              </c:numCache>
            </c:numRef>
          </c:yVal>
          <c:smooth val="1"/>
          <c:extLst>
            <c:ext xmlns:c16="http://schemas.microsoft.com/office/drawing/2014/chart" uri="{C3380CC4-5D6E-409C-BE32-E72D297353CC}">
              <c16:uniqueId val="{00000000-EF38-4D96-B029-1BF101846DBB}"/>
            </c:ext>
          </c:extLst>
        </c:ser>
        <c:ser>
          <c:idx val="1"/>
          <c:order val="1"/>
          <c:tx>
            <c:strRef>
              <c:f>'Chart 35'!$C$1</c:f>
              <c:strCache>
                <c:ptCount val="1"/>
                <c:pt idx="0">
                  <c:v>Mar-22</c:v>
                </c:pt>
              </c:strCache>
            </c:strRef>
          </c:tx>
          <c:spPr>
            <a:ln w="12700"/>
          </c:spPr>
          <c:marker>
            <c:symbol val="none"/>
          </c:marker>
          <c:xVal>
            <c:numRef>
              <c:f>'Chart 35'!$A$2:$A$16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35'!$C$2:$C$16</c:f>
              <c:numCache>
                <c:formatCode>0.0</c:formatCode>
                <c:ptCount val="15"/>
                <c:pt idx="0">
                  <c:v>9.5273000000000003</c:v>
                </c:pt>
                <c:pt idx="1">
                  <c:v>9.5289000000000001</c:v>
                </c:pt>
                <c:pt idx="2">
                  <c:v>9.5321999999999996</c:v>
                </c:pt>
                <c:pt idx="3">
                  <c:v>9.6648999999999994</c:v>
                </c:pt>
                <c:pt idx="4">
                  <c:v>9.8606999999999996</c:v>
                </c:pt>
                <c:pt idx="5">
                  <c:v>10.086399999999999</c:v>
                </c:pt>
                <c:pt idx="6">
                  <c:v>10.543699999999999</c:v>
                </c:pt>
                <c:pt idx="7">
                  <c:v>10.739699999999999</c:v>
                </c:pt>
                <c:pt idx="8">
                  <c:v>10.915800000000001</c:v>
                </c:pt>
                <c:pt idx="9">
                  <c:v>10.9648</c:v>
                </c:pt>
                <c:pt idx="10">
                  <c:v>11.0389</c:v>
                </c:pt>
                <c:pt idx="11">
                  <c:v>11.137</c:v>
                </c:pt>
                <c:pt idx="12">
                  <c:v>11.1629</c:v>
                </c:pt>
                <c:pt idx="13">
                  <c:v>11.1782</c:v>
                </c:pt>
                <c:pt idx="14">
                  <c:v>11.2088</c:v>
                </c:pt>
              </c:numCache>
            </c:numRef>
          </c:yVal>
          <c:smooth val="1"/>
          <c:extLst>
            <c:ext xmlns:c16="http://schemas.microsoft.com/office/drawing/2014/chart" uri="{C3380CC4-5D6E-409C-BE32-E72D297353CC}">
              <c16:uniqueId val="{00000001-EF38-4D96-B029-1BF101846DBB}"/>
            </c:ext>
          </c:extLst>
        </c:ser>
        <c:ser>
          <c:idx val="2"/>
          <c:order val="2"/>
          <c:tx>
            <c:strRef>
              <c:f>'Chart 35'!$D$1</c:f>
              <c:strCache>
                <c:ptCount val="1"/>
                <c:pt idx="0">
                  <c:v>Jun-22</c:v>
                </c:pt>
              </c:strCache>
            </c:strRef>
          </c:tx>
          <c:spPr>
            <a:ln w="19050">
              <a:solidFill>
                <a:srgbClr val="002060"/>
              </a:solidFill>
            </a:ln>
          </c:spPr>
          <c:marker>
            <c:symbol val="none"/>
          </c:marker>
          <c:xVal>
            <c:numRef>
              <c:f>'Chart 35'!$A$2:$A$16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35'!$D$2:$D$16</c:f>
              <c:numCache>
                <c:formatCode>0.0</c:formatCode>
                <c:ptCount val="15"/>
                <c:pt idx="0">
                  <c:v>10.0731</c:v>
                </c:pt>
                <c:pt idx="1">
                  <c:v>10.1006</c:v>
                </c:pt>
                <c:pt idx="2">
                  <c:v>10.1571</c:v>
                </c:pt>
                <c:pt idx="3">
                  <c:v>10.2395</c:v>
                </c:pt>
                <c:pt idx="4">
                  <c:v>10.3187</c:v>
                </c:pt>
                <c:pt idx="5">
                  <c:v>10.3911</c:v>
                </c:pt>
                <c:pt idx="6">
                  <c:v>10.6595</c:v>
                </c:pt>
                <c:pt idx="7">
                  <c:v>10.821300000000001</c:v>
                </c:pt>
                <c:pt idx="8">
                  <c:v>10.973100000000001</c:v>
                </c:pt>
                <c:pt idx="9">
                  <c:v>11.0684</c:v>
                </c:pt>
                <c:pt idx="10">
                  <c:v>11.1945</c:v>
                </c:pt>
                <c:pt idx="11">
                  <c:v>11.352399999999999</c:v>
                </c:pt>
                <c:pt idx="12">
                  <c:v>11.4259</c:v>
                </c:pt>
                <c:pt idx="13">
                  <c:v>11.460800000000001</c:v>
                </c:pt>
                <c:pt idx="14">
                  <c:v>11.5304</c:v>
                </c:pt>
              </c:numCache>
            </c:numRef>
          </c:yVal>
          <c:smooth val="1"/>
          <c:extLst>
            <c:ext xmlns:c16="http://schemas.microsoft.com/office/drawing/2014/chart" uri="{C3380CC4-5D6E-409C-BE32-E72D297353CC}">
              <c16:uniqueId val="{00000002-EF38-4D96-B029-1BF101846DBB}"/>
            </c:ext>
          </c:extLst>
        </c:ser>
        <c:ser>
          <c:idx val="3"/>
          <c:order val="3"/>
          <c:tx>
            <c:strRef>
              <c:f>'Chart 35'!$E$1</c:f>
              <c:strCache>
                <c:ptCount val="1"/>
                <c:pt idx="0">
                  <c:v>Sep-22</c:v>
                </c:pt>
              </c:strCache>
            </c:strRef>
          </c:tx>
          <c:spPr>
            <a:ln w="19050">
              <a:solidFill>
                <a:srgbClr val="FFC000"/>
              </a:solidFill>
            </a:ln>
          </c:spPr>
          <c:marker>
            <c:symbol val="none"/>
          </c:marker>
          <c:xVal>
            <c:numRef>
              <c:f>'Chart 35'!$A$2:$A$16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35'!$E$2:$E$16</c:f>
              <c:numCache>
                <c:formatCode>0.0</c:formatCode>
                <c:ptCount val="15"/>
                <c:pt idx="0">
                  <c:v>10.537000000000001</c:v>
                </c:pt>
                <c:pt idx="1">
                  <c:v>10.5557</c:v>
                </c:pt>
                <c:pt idx="2">
                  <c:v>10.5943</c:v>
                </c:pt>
                <c:pt idx="3">
                  <c:v>10.65</c:v>
                </c:pt>
                <c:pt idx="4">
                  <c:v>10.795299999999999</c:v>
                </c:pt>
                <c:pt idx="5">
                  <c:v>10.786199999999999</c:v>
                </c:pt>
                <c:pt idx="6">
                  <c:v>10.9567</c:v>
                </c:pt>
                <c:pt idx="7">
                  <c:v>11.1196</c:v>
                </c:pt>
                <c:pt idx="8">
                  <c:v>11.266</c:v>
                </c:pt>
                <c:pt idx="9">
                  <c:v>11.3813</c:v>
                </c:pt>
                <c:pt idx="10">
                  <c:v>11.5891</c:v>
                </c:pt>
                <c:pt idx="11">
                  <c:v>11.788600000000001</c:v>
                </c:pt>
                <c:pt idx="12">
                  <c:v>11.9422</c:v>
                </c:pt>
                <c:pt idx="13">
                  <c:v>12.017200000000001</c:v>
                </c:pt>
                <c:pt idx="14">
                  <c:v>12.167400000000001</c:v>
                </c:pt>
              </c:numCache>
            </c:numRef>
          </c:yVal>
          <c:smooth val="1"/>
          <c:extLst>
            <c:ext xmlns:c16="http://schemas.microsoft.com/office/drawing/2014/chart" uri="{C3380CC4-5D6E-409C-BE32-E72D297353CC}">
              <c16:uniqueId val="{00000000-CCCD-40F0-A893-49988C2A4408}"/>
            </c:ext>
          </c:extLst>
        </c:ser>
        <c:dLbls>
          <c:showLegendKey val="0"/>
          <c:showVal val="0"/>
          <c:showCatName val="0"/>
          <c:showSerName val="0"/>
          <c:showPercent val="0"/>
          <c:showBubbleSize val="0"/>
        </c:dLbls>
        <c:axId val="561609992"/>
        <c:axId val="561610776"/>
      </c:scatterChart>
      <c:valAx>
        <c:axId val="561609992"/>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a:solidFill>
                      <a:sysClr val="windowText" lastClr="000000"/>
                    </a:solidFill>
                    <a:latin typeface="GHEA Grapalat" pitchFamily="50" charset="0"/>
                  </a:rPr>
                  <a:t>Maturity (years)</a:t>
                </a:r>
              </a:p>
            </c:rich>
          </c:tx>
          <c:layout>
            <c:manualLayout>
              <c:xMode val="edge"/>
              <c:yMode val="edge"/>
              <c:x val="0.72808901485906341"/>
              <c:y val="0.74318608379070228"/>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561610776"/>
        <c:crosses val="autoZero"/>
        <c:crossBetween val="midCat"/>
      </c:valAx>
      <c:valAx>
        <c:axId val="561610776"/>
        <c:scaling>
          <c:orientation val="minMax"/>
          <c:max val="13"/>
          <c:min val="7"/>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561609992"/>
        <c:crosses val="autoZero"/>
        <c:crossBetween val="midCat"/>
        <c:majorUnit val="1"/>
      </c:valAx>
      <c:spPr>
        <a:noFill/>
        <a:ln>
          <a:noFill/>
        </a:ln>
        <a:effectLst/>
      </c:spPr>
    </c:plotArea>
    <c:legend>
      <c:legendPos val="r"/>
      <c:layout>
        <c:manualLayout>
          <c:xMode val="edge"/>
          <c:yMode val="edge"/>
          <c:x val="0"/>
          <c:y val="0.83675386342857905"/>
          <c:w val="0.88702647855357297"/>
          <c:h val="0.1632461365714209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73809523809518E-2"/>
          <c:y val="6.3500000000000001E-2"/>
          <c:w val="0.84998968253968255"/>
          <c:h val="0.4688761111111111"/>
        </c:manualLayout>
      </c:layout>
      <c:lineChart>
        <c:grouping val="standard"/>
        <c:varyColors val="0"/>
        <c:ser>
          <c:idx val="0"/>
          <c:order val="0"/>
          <c:tx>
            <c:strRef>
              <c:f>'Chart 36'!$B$1</c:f>
              <c:strCache>
                <c:ptCount val="1"/>
                <c:pt idx="0">
                  <c:v>CB refinancing %</c:v>
                </c:pt>
              </c:strCache>
            </c:strRef>
          </c:tx>
          <c:spPr>
            <a:ln w="19050" cap="rnd">
              <a:solidFill>
                <a:srgbClr val="FF0000"/>
              </a:solidFill>
              <a:round/>
            </a:ln>
            <a:effectLst/>
          </c:spPr>
          <c:marker>
            <c:symbol val="none"/>
          </c:marker>
          <c:cat>
            <c:numRef>
              <c:f>'Chart 36'!$A$2:$A$257</c:f>
              <c:numCache>
                <c:formatCode>m/d/yyyy</c:formatCode>
                <c:ptCount val="256"/>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numCache>
            </c:numRef>
          </c:cat>
          <c:val>
            <c:numRef>
              <c:f>'Chart 36'!$B$2:$B$257</c:f>
              <c:numCache>
                <c:formatCode>0.0</c:formatCode>
                <c:ptCount val="256"/>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5.75</c:v>
                </c:pt>
                <c:pt idx="58">
                  <c:v>5.75</c:v>
                </c:pt>
                <c:pt idx="59">
                  <c:v>5.75</c:v>
                </c:pt>
                <c:pt idx="60">
                  <c:v>5.75</c:v>
                </c:pt>
                <c:pt idx="61">
                  <c:v>5.75</c:v>
                </c:pt>
                <c:pt idx="62">
                  <c:v>5.75</c:v>
                </c:pt>
                <c:pt idx="63">
                  <c:v>5.75</c:v>
                </c:pt>
                <c:pt idx="64">
                  <c:v>5.75</c:v>
                </c:pt>
                <c:pt idx="65">
                  <c:v>5.75</c:v>
                </c:pt>
                <c:pt idx="66">
                  <c:v>5.75</c:v>
                </c:pt>
                <c:pt idx="67">
                  <c:v>5.75</c:v>
                </c:pt>
                <c:pt idx="68">
                  <c:v>5.75</c:v>
                </c:pt>
                <c:pt idx="69">
                  <c:v>5.75</c:v>
                </c:pt>
                <c:pt idx="70">
                  <c:v>5.75</c:v>
                </c:pt>
                <c:pt idx="71">
                  <c:v>5.75</c:v>
                </c:pt>
                <c:pt idx="72">
                  <c:v>5.75</c:v>
                </c:pt>
                <c:pt idx="73">
                  <c:v>5.75</c:v>
                </c:pt>
                <c:pt idx="74">
                  <c:v>5.75</c:v>
                </c:pt>
                <c:pt idx="75">
                  <c:v>5.75</c:v>
                </c:pt>
                <c:pt idx="76">
                  <c:v>5.75</c:v>
                </c:pt>
                <c:pt idx="77">
                  <c:v>5.75</c:v>
                </c:pt>
                <c:pt idx="78">
                  <c:v>5.75</c:v>
                </c:pt>
                <c:pt idx="79">
                  <c:v>5.75</c:v>
                </c:pt>
                <c:pt idx="80">
                  <c:v>5.75</c:v>
                </c:pt>
                <c:pt idx="81">
                  <c:v>5.75</c:v>
                </c:pt>
                <c:pt idx="82">
                  <c:v>5.75</c:v>
                </c:pt>
                <c:pt idx="83">
                  <c:v>5.75</c:v>
                </c:pt>
                <c:pt idx="84">
                  <c:v>5.75</c:v>
                </c:pt>
                <c:pt idx="85">
                  <c:v>5.75</c:v>
                </c:pt>
                <c:pt idx="86">
                  <c:v>5.75</c:v>
                </c:pt>
                <c:pt idx="87">
                  <c:v>5.75</c:v>
                </c:pt>
                <c:pt idx="88">
                  <c:v>5.75</c:v>
                </c:pt>
                <c:pt idx="89">
                  <c:v>5.75</c:v>
                </c:pt>
                <c:pt idx="90">
                  <c:v>5.5</c:v>
                </c:pt>
                <c:pt idx="91">
                  <c:v>5.5</c:v>
                </c:pt>
                <c:pt idx="92">
                  <c:v>5.5</c:v>
                </c:pt>
                <c:pt idx="93">
                  <c:v>5.5</c:v>
                </c:pt>
                <c:pt idx="94">
                  <c:v>5.5</c:v>
                </c:pt>
                <c:pt idx="95">
                  <c:v>5.5</c:v>
                </c:pt>
                <c:pt idx="96">
                  <c:v>5.5</c:v>
                </c:pt>
                <c:pt idx="97">
                  <c:v>5.5</c:v>
                </c:pt>
                <c:pt idx="98">
                  <c:v>5.5</c:v>
                </c:pt>
                <c:pt idx="99">
                  <c:v>5.5</c:v>
                </c:pt>
                <c:pt idx="100">
                  <c:v>5.5</c:v>
                </c:pt>
                <c:pt idx="101">
                  <c:v>5.5</c:v>
                </c:pt>
                <c:pt idx="102">
                  <c:v>5.5</c:v>
                </c:pt>
                <c:pt idx="103">
                  <c:v>5.5</c:v>
                </c:pt>
                <c:pt idx="104">
                  <c:v>5.5</c:v>
                </c:pt>
                <c:pt idx="105">
                  <c:v>5.5</c:v>
                </c:pt>
                <c:pt idx="106">
                  <c:v>5.5</c:v>
                </c:pt>
                <c:pt idx="107">
                  <c:v>5.5</c:v>
                </c:pt>
                <c:pt idx="108">
                  <c:v>5.5</c:v>
                </c:pt>
                <c:pt idx="109">
                  <c:v>5.5</c:v>
                </c:pt>
                <c:pt idx="110">
                  <c:v>5.5</c:v>
                </c:pt>
                <c:pt idx="111">
                  <c:v>5.5</c:v>
                </c:pt>
                <c:pt idx="112">
                  <c:v>5.5</c:v>
                </c:pt>
                <c:pt idx="113">
                  <c:v>5.5</c:v>
                </c:pt>
                <c:pt idx="114">
                  <c:v>5.5</c:v>
                </c:pt>
                <c:pt idx="115">
                  <c:v>5.5</c:v>
                </c:pt>
                <c:pt idx="116">
                  <c:v>5.5</c:v>
                </c:pt>
                <c:pt idx="117">
                  <c:v>5.5</c:v>
                </c:pt>
                <c:pt idx="118">
                  <c:v>5.25</c:v>
                </c:pt>
                <c:pt idx="119">
                  <c:v>5.25</c:v>
                </c:pt>
                <c:pt idx="120">
                  <c:v>5.25</c:v>
                </c:pt>
                <c:pt idx="121">
                  <c:v>5.25</c:v>
                </c:pt>
                <c:pt idx="122">
                  <c:v>5.25</c:v>
                </c:pt>
                <c:pt idx="123">
                  <c:v>5.25</c:v>
                </c:pt>
                <c:pt idx="124">
                  <c:v>5.25</c:v>
                </c:pt>
                <c:pt idx="125">
                  <c:v>5</c:v>
                </c:pt>
                <c:pt idx="126">
                  <c:v>5</c:v>
                </c:pt>
                <c:pt idx="127">
                  <c:v>5</c:v>
                </c:pt>
                <c:pt idx="128">
                  <c:v>5</c:v>
                </c:pt>
                <c:pt idx="129">
                  <c:v>5</c:v>
                </c:pt>
                <c:pt idx="130">
                  <c:v>5</c:v>
                </c:pt>
                <c:pt idx="131">
                  <c:v>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4.25</c:v>
                </c:pt>
                <c:pt idx="148">
                  <c:v>4.25</c:v>
                </c:pt>
                <c:pt idx="149">
                  <c:v>4.25</c:v>
                </c:pt>
                <c:pt idx="150">
                  <c:v>4.25</c:v>
                </c:pt>
                <c:pt idx="151">
                  <c:v>4.25</c:v>
                </c:pt>
                <c:pt idx="152">
                  <c:v>4.25</c:v>
                </c:pt>
                <c:pt idx="153">
                  <c:v>4.25</c:v>
                </c:pt>
                <c:pt idx="154">
                  <c:v>4.25</c:v>
                </c:pt>
                <c:pt idx="155">
                  <c:v>4.25</c:v>
                </c:pt>
                <c:pt idx="156">
                  <c:v>4.25</c:v>
                </c:pt>
                <c:pt idx="157">
                  <c:v>4.25</c:v>
                </c:pt>
                <c:pt idx="158">
                  <c:v>4.25</c:v>
                </c:pt>
                <c:pt idx="159">
                  <c:v>4.25</c:v>
                </c:pt>
                <c:pt idx="160">
                  <c:v>4.25</c:v>
                </c:pt>
                <c:pt idx="161">
                  <c:v>5.25</c:v>
                </c:pt>
                <c:pt idx="162">
                  <c:v>5.25</c:v>
                </c:pt>
                <c:pt idx="163">
                  <c:v>5.25</c:v>
                </c:pt>
                <c:pt idx="164">
                  <c:v>5.25</c:v>
                </c:pt>
                <c:pt idx="165">
                  <c:v>5.25</c:v>
                </c:pt>
                <c:pt idx="166">
                  <c:v>5.25</c:v>
                </c:pt>
                <c:pt idx="167">
                  <c:v>5.25</c:v>
                </c:pt>
                <c:pt idx="168">
                  <c:v>5.5</c:v>
                </c:pt>
                <c:pt idx="169">
                  <c:v>5.5</c:v>
                </c:pt>
                <c:pt idx="170">
                  <c:v>5.5</c:v>
                </c:pt>
                <c:pt idx="171">
                  <c:v>5.5</c:v>
                </c:pt>
                <c:pt idx="172">
                  <c:v>5.5</c:v>
                </c:pt>
                <c:pt idx="173">
                  <c:v>5.5</c:v>
                </c:pt>
                <c:pt idx="174">
                  <c:v>5.5</c:v>
                </c:pt>
                <c:pt idx="175">
                  <c:v>5.5</c:v>
                </c:pt>
                <c:pt idx="176">
                  <c:v>5.5</c:v>
                </c:pt>
                <c:pt idx="177">
                  <c:v>5.5</c:v>
                </c:pt>
                <c:pt idx="178">
                  <c:v>5.5</c:v>
                </c:pt>
                <c:pt idx="179">
                  <c:v>5.5</c:v>
                </c:pt>
                <c:pt idx="180">
                  <c:v>5.5</c:v>
                </c:pt>
                <c:pt idx="181">
                  <c:v>6</c:v>
                </c:pt>
                <c:pt idx="182">
                  <c:v>6</c:v>
                </c:pt>
                <c:pt idx="183">
                  <c:v>6</c:v>
                </c:pt>
                <c:pt idx="184">
                  <c:v>6</c:v>
                </c:pt>
                <c:pt idx="185">
                  <c:v>6</c:v>
                </c:pt>
                <c:pt idx="186">
                  <c:v>6.5</c:v>
                </c:pt>
                <c:pt idx="187">
                  <c:v>6.5</c:v>
                </c:pt>
                <c:pt idx="188">
                  <c:v>6.5</c:v>
                </c:pt>
                <c:pt idx="189">
                  <c:v>6.5</c:v>
                </c:pt>
                <c:pt idx="190">
                  <c:v>6.5</c:v>
                </c:pt>
                <c:pt idx="191">
                  <c:v>6.5</c:v>
                </c:pt>
                <c:pt idx="192">
                  <c:v>6.5</c:v>
                </c:pt>
                <c:pt idx="193">
                  <c:v>6.5</c:v>
                </c:pt>
                <c:pt idx="194">
                  <c:v>7</c:v>
                </c:pt>
                <c:pt idx="195">
                  <c:v>7</c:v>
                </c:pt>
                <c:pt idx="196">
                  <c:v>7</c:v>
                </c:pt>
                <c:pt idx="197">
                  <c:v>7</c:v>
                </c:pt>
                <c:pt idx="198">
                  <c:v>7</c:v>
                </c:pt>
                <c:pt idx="199">
                  <c:v>7</c:v>
                </c:pt>
                <c:pt idx="200">
                  <c:v>7.25</c:v>
                </c:pt>
                <c:pt idx="201">
                  <c:v>7.25</c:v>
                </c:pt>
                <c:pt idx="202">
                  <c:v>7.25</c:v>
                </c:pt>
                <c:pt idx="203">
                  <c:v>7.25</c:v>
                </c:pt>
                <c:pt idx="204">
                  <c:v>7.25</c:v>
                </c:pt>
                <c:pt idx="205">
                  <c:v>7.25</c:v>
                </c:pt>
                <c:pt idx="206">
                  <c:v>7.25</c:v>
                </c:pt>
                <c:pt idx="207">
                  <c:v>7.25</c:v>
                </c:pt>
                <c:pt idx="208">
                  <c:v>7.25</c:v>
                </c:pt>
                <c:pt idx="209">
                  <c:v>7.25</c:v>
                </c:pt>
                <c:pt idx="210">
                  <c:v>7.25</c:v>
                </c:pt>
                <c:pt idx="211">
                  <c:v>7.25</c:v>
                </c:pt>
                <c:pt idx="212">
                  <c:v>7.25</c:v>
                </c:pt>
                <c:pt idx="213">
                  <c:v>7.75</c:v>
                </c:pt>
                <c:pt idx="214">
                  <c:v>7.75</c:v>
                </c:pt>
                <c:pt idx="215">
                  <c:v>7.75</c:v>
                </c:pt>
                <c:pt idx="216">
                  <c:v>7.75</c:v>
                </c:pt>
                <c:pt idx="217">
                  <c:v>7.75</c:v>
                </c:pt>
                <c:pt idx="218">
                  <c:v>7.75</c:v>
                </c:pt>
                <c:pt idx="219">
                  <c:v>7.75</c:v>
                </c:pt>
                <c:pt idx="220">
                  <c:v>8</c:v>
                </c:pt>
                <c:pt idx="221">
                  <c:v>8</c:v>
                </c:pt>
                <c:pt idx="222">
                  <c:v>8</c:v>
                </c:pt>
                <c:pt idx="223">
                  <c:v>8</c:v>
                </c:pt>
                <c:pt idx="224">
                  <c:v>8</c:v>
                </c:pt>
                <c:pt idx="225">
                  <c:v>8</c:v>
                </c:pt>
                <c:pt idx="226">
                  <c:v>9.25</c:v>
                </c:pt>
                <c:pt idx="227">
                  <c:v>9.25</c:v>
                </c:pt>
                <c:pt idx="228">
                  <c:v>9.25</c:v>
                </c:pt>
                <c:pt idx="229">
                  <c:v>9.25</c:v>
                </c:pt>
                <c:pt idx="230">
                  <c:v>9.25</c:v>
                </c:pt>
                <c:pt idx="231">
                  <c:v>9.25</c:v>
                </c:pt>
                <c:pt idx="232">
                  <c:v>9.25</c:v>
                </c:pt>
                <c:pt idx="233">
                  <c:v>9.25</c:v>
                </c:pt>
                <c:pt idx="234">
                  <c:v>9.25</c:v>
                </c:pt>
                <c:pt idx="235">
                  <c:v>9.25</c:v>
                </c:pt>
                <c:pt idx="236">
                  <c:v>9.25</c:v>
                </c:pt>
                <c:pt idx="237">
                  <c:v>9.25</c:v>
                </c:pt>
                <c:pt idx="238">
                  <c:v>9.25</c:v>
                </c:pt>
                <c:pt idx="239">
                  <c:v>9.25</c:v>
                </c:pt>
                <c:pt idx="240">
                  <c:v>9.25</c:v>
                </c:pt>
                <c:pt idx="241">
                  <c:v>9.25</c:v>
                </c:pt>
                <c:pt idx="242">
                  <c:v>9.25</c:v>
                </c:pt>
                <c:pt idx="243">
                  <c:v>9.25</c:v>
                </c:pt>
                <c:pt idx="244">
                  <c:v>9.25</c:v>
                </c:pt>
                <c:pt idx="245">
                  <c:v>9.25</c:v>
                </c:pt>
                <c:pt idx="246">
                  <c:v>9.5</c:v>
                </c:pt>
                <c:pt idx="247">
                  <c:v>9.5</c:v>
                </c:pt>
                <c:pt idx="248">
                  <c:v>9.5</c:v>
                </c:pt>
                <c:pt idx="249">
                  <c:v>9.5</c:v>
                </c:pt>
                <c:pt idx="250">
                  <c:v>9.5</c:v>
                </c:pt>
                <c:pt idx="251">
                  <c:v>9.5</c:v>
                </c:pt>
                <c:pt idx="252">
                  <c:v>10</c:v>
                </c:pt>
                <c:pt idx="253">
                  <c:v>10</c:v>
                </c:pt>
                <c:pt idx="254">
                  <c:v>10</c:v>
                </c:pt>
              </c:numCache>
            </c:numRef>
          </c:val>
          <c:smooth val="0"/>
          <c:extLst>
            <c:ext xmlns:c16="http://schemas.microsoft.com/office/drawing/2014/chart" uri="{C3380CC4-5D6E-409C-BE32-E72D297353CC}">
              <c16:uniqueId val="{00000000-E9E3-496D-8F7B-9925001516A4}"/>
            </c:ext>
          </c:extLst>
        </c:ser>
        <c:ser>
          <c:idx val="1"/>
          <c:order val="1"/>
          <c:tx>
            <c:strRef>
              <c:f>'Chart 36'!$C$1</c:f>
              <c:strCache>
                <c:ptCount val="1"/>
                <c:pt idx="0">
                  <c:v>1 year % (YTM)</c:v>
                </c:pt>
              </c:strCache>
            </c:strRef>
          </c:tx>
          <c:spPr>
            <a:ln w="19050" cap="rnd">
              <a:solidFill>
                <a:schemeClr val="accent5">
                  <a:lumMod val="60000"/>
                  <a:lumOff val="40000"/>
                </a:schemeClr>
              </a:solidFill>
              <a:round/>
            </a:ln>
            <a:effectLst/>
          </c:spPr>
          <c:marker>
            <c:symbol val="none"/>
          </c:marker>
          <c:cat>
            <c:numRef>
              <c:f>'Chart 36'!$A$2:$A$257</c:f>
              <c:numCache>
                <c:formatCode>m/d/yyyy</c:formatCode>
                <c:ptCount val="256"/>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numCache>
            </c:numRef>
          </c:cat>
          <c:val>
            <c:numRef>
              <c:f>'Chart 36'!$C$2:$C$257</c:f>
              <c:numCache>
                <c:formatCode>0.0</c:formatCode>
                <c:ptCount val="256"/>
                <c:pt idx="0">
                  <c:v>6.2927</c:v>
                </c:pt>
                <c:pt idx="1">
                  <c:v>6.3440000000000003</c:v>
                </c:pt>
                <c:pt idx="2">
                  <c:v>6.3087999999999997</c:v>
                </c:pt>
                <c:pt idx="3">
                  <c:v>6.3090999999999999</c:v>
                </c:pt>
                <c:pt idx="4">
                  <c:v>6.3009000000000004</c:v>
                </c:pt>
                <c:pt idx="5">
                  <c:v>6.3045</c:v>
                </c:pt>
                <c:pt idx="6">
                  <c:v>6.2095000000000002</c:v>
                </c:pt>
                <c:pt idx="7">
                  <c:v>6.2232000000000003</c:v>
                </c:pt>
                <c:pt idx="8">
                  <c:v>6.1993999999999998</c:v>
                </c:pt>
                <c:pt idx="9">
                  <c:v>6.3094000000000001</c:v>
                </c:pt>
                <c:pt idx="10">
                  <c:v>6.3022999999999998</c:v>
                </c:pt>
                <c:pt idx="11">
                  <c:v>6.3673999999999999</c:v>
                </c:pt>
                <c:pt idx="12">
                  <c:v>6.4707999999999997</c:v>
                </c:pt>
                <c:pt idx="13">
                  <c:v>6.4718</c:v>
                </c:pt>
                <c:pt idx="14">
                  <c:v>6.4652000000000003</c:v>
                </c:pt>
                <c:pt idx="15">
                  <c:v>6.4715999999999996</c:v>
                </c:pt>
                <c:pt idx="16">
                  <c:v>6.4782000000000002</c:v>
                </c:pt>
                <c:pt idx="17">
                  <c:v>6.4939</c:v>
                </c:pt>
                <c:pt idx="18">
                  <c:v>6.5266999999999999</c:v>
                </c:pt>
                <c:pt idx="19">
                  <c:v>6.5084999999999997</c:v>
                </c:pt>
                <c:pt idx="20">
                  <c:v>6.5137</c:v>
                </c:pt>
                <c:pt idx="21">
                  <c:v>6.5214999999999996</c:v>
                </c:pt>
                <c:pt idx="22">
                  <c:v>6.5328999999999997</c:v>
                </c:pt>
                <c:pt idx="23">
                  <c:v>6.5453999999999999</c:v>
                </c:pt>
                <c:pt idx="24">
                  <c:v>6.5069999999999997</c:v>
                </c:pt>
                <c:pt idx="25">
                  <c:v>6.5461999999999998</c:v>
                </c:pt>
                <c:pt idx="26">
                  <c:v>6.5286999999999997</c:v>
                </c:pt>
                <c:pt idx="27">
                  <c:v>6.5667999999999997</c:v>
                </c:pt>
                <c:pt idx="28">
                  <c:v>6.5552000000000001</c:v>
                </c:pt>
                <c:pt idx="29">
                  <c:v>6.569</c:v>
                </c:pt>
                <c:pt idx="30">
                  <c:v>6.5869</c:v>
                </c:pt>
                <c:pt idx="31">
                  <c:v>6.5838999999999999</c:v>
                </c:pt>
                <c:pt idx="32">
                  <c:v>6.5896999999999997</c:v>
                </c:pt>
                <c:pt idx="33">
                  <c:v>6.5686999999999998</c:v>
                </c:pt>
                <c:pt idx="34">
                  <c:v>6.6017999999999999</c:v>
                </c:pt>
                <c:pt idx="35">
                  <c:v>6.6052</c:v>
                </c:pt>
                <c:pt idx="36">
                  <c:v>6.6338999999999997</c:v>
                </c:pt>
                <c:pt idx="37">
                  <c:v>6.7365000000000004</c:v>
                </c:pt>
                <c:pt idx="38">
                  <c:v>6.7201000000000004</c:v>
                </c:pt>
                <c:pt idx="39">
                  <c:v>6.6970000000000001</c:v>
                </c:pt>
                <c:pt idx="40">
                  <c:v>6.7030000000000003</c:v>
                </c:pt>
                <c:pt idx="41">
                  <c:v>6.6680000000000001</c:v>
                </c:pt>
                <c:pt idx="42">
                  <c:v>6.6372</c:v>
                </c:pt>
                <c:pt idx="43">
                  <c:v>6.633</c:v>
                </c:pt>
                <c:pt idx="44">
                  <c:v>6.5991999999999997</c:v>
                </c:pt>
                <c:pt idx="45">
                  <c:v>6.6326999999999998</c:v>
                </c:pt>
                <c:pt idx="46">
                  <c:v>6.6580000000000004</c:v>
                </c:pt>
                <c:pt idx="47">
                  <c:v>6.6501999999999999</c:v>
                </c:pt>
                <c:pt idx="48">
                  <c:v>6.6280000000000001</c:v>
                </c:pt>
                <c:pt idx="49">
                  <c:v>6.6306000000000003</c:v>
                </c:pt>
                <c:pt idx="50">
                  <c:v>6.6092000000000004</c:v>
                </c:pt>
                <c:pt idx="51">
                  <c:v>6.6215000000000002</c:v>
                </c:pt>
                <c:pt idx="52">
                  <c:v>6.6265999999999998</c:v>
                </c:pt>
                <c:pt idx="53">
                  <c:v>6.6265999999999998</c:v>
                </c:pt>
                <c:pt idx="54">
                  <c:v>6.6177000000000001</c:v>
                </c:pt>
                <c:pt idx="55">
                  <c:v>6.6374000000000004</c:v>
                </c:pt>
                <c:pt idx="56">
                  <c:v>6.6683000000000003</c:v>
                </c:pt>
                <c:pt idx="57">
                  <c:v>6.6569000000000003</c:v>
                </c:pt>
                <c:pt idx="58">
                  <c:v>6.5372000000000003</c:v>
                </c:pt>
                <c:pt idx="59">
                  <c:v>6.4823000000000004</c:v>
                </c:pt>
                <c:pt idx="60">
                  <c:v>6.5456000000000003</c:v>
                </c:pt>
                <c:pt idx="61">
                  <c:v>6.5744999999999996</c:v>
                </c:pt>
                <c:pt idx="62">
                  <c:v>6.5579000000000001</c:v>
                </c:pt>
                <c:pt idx="63">
                  <c:v>6.5605000000000002</c:v>
                </c:pt>
                <c:pt idx="64">
                  <c:v>6.5174000000000003</c:v>
                </c:pt>
                <c:pt idx="65">
                  <c:v>6.5629</c:v>
                </c:pt>
                <c:pt idx="66">
                  <c:v>6.5742000000000003</c:v>
                </c:pt>
                <c:pt idx="67">
                  <c:v>6.5147000000000004</c:v>
                </c:pt>
                <c:pt idx="68">
                  <c:v>6.4101999999999997</c:v>
                </c:pt>
                <c:pt idx="69">
                  <c:v>6.5004</c:v>
                </c:pt>
                <c:pt idx="70">
                  <c:v>6.5033000000000003</c:v>
                </c:pt>
                <c:pt idx="71">
                  <c:v>6.3587999999999996</c:v>
                </c:pt>
                <c:pt idx="72">
                  <c:v>6.3415999999999997</c:v>
                </c:pt>
                <c:pt idx="73">
                  <c:v>6.2393000000000001</c:v>
                </c:pt>
                <c:pt idx="74">
                  <c:v>6.2239000000000004</c:v>
                </c:pt>
                <c:pt idx="75">
                  <c:v>6.2576000000000001</c:v>
                </c:pt>
                <c:pt idx="76">
                  <c:v>6.2306999999999997</c:v>
                </c:pt>
                <c:pt idx="77">
                  <c:v>6.2252999999999998</c:v>
                </c:pt>
                <c:pt idx="78">
                  <c:v>6.2371999999999996</c:v>
                </c:pt>
                <c:pt idx="79">
                  <c:v>6.2453000000000003</c:v>
                </c:pt>
                <c:pt idx="80">
                  <c:v>6.2683</c:v>
                </c:pt>
                <c:pt idx="81">
                  <c:v>6.2892000000000001</c:v>
                </c:pt>
                <c:pt idx="82">
                  <c:v>6.2823000000000002</c:v>
                </c:pt>
                <c:pt idx="83">
                  <c:v>6.2606000000000002</c:v>
                </c:pt>
                <c:pt idx="84">
                  <c:v>6.2888999999999999</c:v>
                </c:pt>
                <c:pt idx="85">
                  <c:v>6.2713000000000001</c:v>
                </c:pt>
                <c:pt idx="86">
                  <c:v>6.2881</c:v>
                </c:pt>
                <c:pt idx="87">
                  <c:v>6.2752999999999997</c:v>
                </c:pt>
                <c:pt idx="88">
                  <c:v>6.2568000000000001</c:v>
                </c:pt>
                <c:pt idx="89">
                  <c:v>6.2633000000000001</c:v>
                </c:pt>
                <c:pt idx="90">
                  <c:v>6.2321999999999997</c:v>
                </c:pt>
                <c:pt idx="91">
                  <c:v>6.2153</c:v>
                </c:pt>
                <c:pt idx="92">
                  <c:v>6.1787000000000001</c:v>
                </c:pt>
                <c:pt idx="93">
                  <c:v>6.1269999999999998</c:v>
                </c:pt>
                <c:pt idx="94">
                  <c:v>5.9832999999999998</c:v>
                </c:pt>
                <c:pt idx="95">
                  <c:v>6.0881999999999996</c:v>
                </c:pt>
                <c:pt idx="96">
                  <c:v>6.0496999999999996</c:v>
                </c:pt>
                <c:pt idx="97">
                  <c:v>6.0438999999999998</c:v>
                </c:pt>
                <c:pt idx="98">
                  <c:v>5.9924999999999997</c:v>
                </c:pt>
                <c:pt idx="99">
                  <c:v>5.9276</c:v>
                </c:pt>
                <c:pt idx="100">
                  <c:v>5.9744000000000002</c:v>
                </c:pt>
                <c:pt idx="101">
                  <c:v>5.9903000000000004</c:v>
                </c:pt>
                <c:pt idx="102">
                  <c:v>5.9810999999999996</c:v>
                </c:pt>
                <c:pt idx="103">
                  <c:v>5.8669000000000002</c:v>
                </c:pt>
                <c:pt idx="104">
                  <c:v>5.9177999999999997</c:v>
                </c:pt>
                <c:pt idx="105">
                  <c:v>5.9793000000000003</c:v>
                </c:pt>
                <c:pt idx="106">
                  <c:v>5.9264000000000001</c:v>
                </c:pt>
                <c:pt idx="107">
                  <c:v>5.9554</c:v>
                </c:pt>
                <c:pt idx="108">
                  <c:v>5.9118000000000004</c:v>
                </c:pt>
                <c:pt idx="109">
                  <c:v>5.8463000000000003</c:v>
                </c:pt>
                <c:pt idx="110">
                  <c:v>5.8849999999999998</c:v>
                </c:pt>
                <c:pt idx="111">
                  <c:v>5.8367000000000004</c:v>
                </c:pt>
                <c:pt idx="112">
                  <c:v>5.7744999999999997</c:v>
                </c:pt>
                <c:pt idx="113">
                  <c:v>5.7842000000000002</c:v>
                </c:pt>
                <c:pt idx="114">
                  <c:v>5.7759</c:v>
                </c:pt>
                <c:pt idx="115">
                  <c:v>5.7944000000000004</c:v>
                </c:pt>
                <c:pt idx="116">
                  <c:v>5.8220000000000001</c:v>
                </c:pt>
                <c:pt idx="117">
                  <c:v>5.7446999999999999</c:v>
                </c:pt>
                <c:pt idx="118">
                  <c:v>5.7836999999999996</c:v>
                </c:pt>
                <c:pt idx="119">
                  <c:v>5.7565</c:v>
                </c:pt>
                <c:pt idx="120">
                  <c:v>5.7742000000000004</c:v>
                </c:pt>
                <c:pt idx="121">
                  <c:v>5.7340999999999998</c:v>
                </c:pt>
                <c:pt idx="122">
                  <c:v>5.8398000000000003</c:v>
                </c:pt>
                <c:pt idx="123">
                  <c:v>5.8212000000000002</c:v>
                </c:pt>
                <c:pt idx="124">
                  <c:v>5.8022</c:v>
                </c:pt>
                <c:pt idx="125">
                  <c:v>5.8630000000000004</c:v>
                </c:pt>
                <c:pt idx="126">
                  <c:v>5.7973999999999997</c:v>
                </c:pt>
                <c:pt idx="127">
                  <c:v>5.8102999999999998</c:v>
                </c:pt>
                <c:pt idx="128">
                  <c:v>5.8215000000000003</c:v>
                </c:pt>
                <c:pt idx="129">
                  <c:v>5.8615000000000004</c:v>
                </c:pt>
                <c:pt idx="130">
                  <c:v>5.8491</c:v>
                </c:pt>
                <c:pt idx="131">
                  <c:v>5.8808999999999996</c:v>
                </c:pt>
                <c:pt idx="132">
                  <c:v>5.6919000000000004</c:v>
                </c:pt>
                <c:pt idx="133">
                  <c:v>5.6696999999999997</c:v>
                </c:pt>
                <c:pt idx="134">
                  <c:v>5.5404999999999998</c:v>
                </c:pt>
                <c:pt idx="135">
                  <c:v>5.5434000000000001</c:v>
                </c:pt>
                <c:pt idx="136">
                  <c:v>5.5332999999999997</c:v>
                </c:pt>
                <c:pt idx="137">
                  <c:v>5.5110999999999999</c:v>
                </c:pt>
                <c:pt idx="138">
                  <c:v>5.4935</c:v>
                </c:pt>
                <c:pt idx="139">
                  <c:v>5.5426000000000002</c:v>
                </c:pt>
                <c:pt idx="140">
                  <c:v>5.5384000000000002</c:v>
                </c:pt>
                <c:pt idx="141">
                  <c:v>5.5909000000000004</c:v>
                </c:pt>
                <c:pt idx="142">
                  <c:v>5.6694000000000004</c:v>
                </c:pt>
                <c:pt idx="143">
                  <c:v>5.6304999999999996</c:v>
                </c:pt>
                <c:pt idx="144">
                  <c:v>5.6147999999999998</c:v>
                </c:pt>
                <c:pt idx="145">
                  <c:v>5.6764999999999999</c:v>
                </c:pt>
                <c:pt idx="146">
                  <c:v>5.6597</c:v>
                </c:pt>
                <c:pt idx="147">
                  <c:v>5.6184000000000003</c:v>
                </c:pt>
                <c:pt idx="148">
                  <c:v>5.5568999999999997</c:v>
                </c:pt>
                <c:pt idx="149">
                  <c:v>5.5647000000000002</c:v>
                </c:pt>
                <c:pt idx="150">
                  <c:v>5.5744999999999996</c:v>
                </c:pt>
                <c:pt idx="151">
                  <c:v>5.5647000000000002</c:v>
                </c:pt>
                <c:pt idx="152">
                  <c:v>5.6094999999999997</c:v>
                </c:pt>
                <c:pt idx="153">
                  <c:v>5.6551</c:v>
                </c:pt>
                <c:pt idx="154">
                  <c:v>5.7388000000000003</c:v>
                </c:pt>
                <c:pt idx="155">
                  <c:v>5.7908999999999997</c:v>
                </c:pt>
                <c:pt idx="156">
                  <c:v>5.7988999999999997</c:v>
                </c:pt>
                <c:pt idx="157">
                  <c:v>5.8685</c:v>
                </c:pt>
                <c:pt idx="158">
                  <c:v>5.9996999999999998</c:v>
                </c:pt>
                <c:pt idx="159">
                  <c:v>6.0812999999999997</c:v>
                </c:pt>
                <c:pt idx="160">
                  <c:v>6.0956000000000001</c:v>
                </c:pt>
                <c:pt idx="161">
                  <c:v>6.3285999999999998</c:v>
                </c:pt>
                <c:pt idx="162">
                  <c:v>6.4923000000000002</c:v>
                </c:pt>
                <c:pt idx="163">
                  <c:v>6.4890999999999996</c:v>
                </c:pt>
                <c:pt idx="164">
                  <c:v>6.5411000000000001</c:v>
                </c:pt>
                <c:pt idx="165">
                  <c:v>6.6665999999999999</c:v>
                </c:pt>
                <c:pt idx="166">
                  <c:v>6.7603999999999997</c:v>
                </c:pt>
                <c:pt idx="167">
                  <c:v>6.7755999999999998</c:v>
                </c:pt>
                <c:pt idx="168">
                  <c:v>6.7704000000000004</c:v>
                </c:pt>
                <c:pt idx="169">
                  <c:v>6.8227000000000002</c:v>
                </c:pt>
                <c:pt idx="170">
                  <c:v>6.8617999999999997</c:v>
                </c:pt>
                <c:pt idx="171">
                  <c:v>6.8063000000000002</c:v>
                </c:pt>
                <c:pt idx="172">
                  <c:v>6.8342999999999998</c:v>
                </c:pt>
                <c:pt idx="173">
                  <c:v>6.8727</c:v>
                </c:pt>
                <c:pt idx="174">
                  <c:v>6.8121999999999998</c:v>
                </c:pt>
                <c:pt idx="175">
                  <c:v>6.8411999999999997</c:v>
                </c:pt>
                <c:pt idx="176">
                  <c:v>6.7515000000000001</c:v>
                </c:pt>
                <c:pt idx="177">
                  <c:v>6.8334000000000001</c:v>
                </c:pt>
                <c:pt idx="178">
                  <c:v>6.7831000000000001</c:v>
                </c:pt>
                <c:pt idx="179">
                  <c:v>6.7675999999999998</c:v>
                </c:pt>
                <c:pt idx="180">
                  <c:v>6.8388</c:v>
                </c:pt>
                <c:pt idx="181">
                  <c:v>6.9820000000000002</c:v>
                </c:pt>
                <c:pt idx="182">
                  <c:v>6.9898999999999996</c:v>
                </c:pt>
                <c:pt idx="183">
                  <c:v>7.0895000000000001</c:v>
                </c:pt>
                <c:pt idx="184">
                  <c:v>7.1877000000000004</c:v>
                </c:pt>
                <c:pt idx="185">
                  <c:v>7.2606000000000002</c:v>
                </c:pt>
                <c:pt idx="186">
                  <c:v>7.3975</c:v>
                </c:pt>
                <c:pt idx="187">
                  <c:v>7.4847000000000001</c:v>
                </c:pt>
                <c:pt idx="188">
                  <c:v>7.5045000000000002</c:v>
                </c:pt>
                <c:pt idx="189">
                  <c:v>7.5816999999999997</c:v>
                </c:pt>
                <c:pt idx="190">
                  <c:v>7.5060000000000002</c:v>
                </c:pt>
                <c:pt idx="191">
                  <c:v>7.6458000000000004</c:v>
                </c:pt>
                <c:pt idx="192">
                  <c:v>7.6040999999999999</c:v>
                </c:pt>
                <c:pt idx="193">
                  <c:v>7.8296000000000001</c:v>
                </c:pt>
                <c:pt idx="194">
                  <c:v>7.9137000000000004</c:v>
                </c:pt>
                <c:pt idx="195">
                  <c:v>8.1818000000000008</c:v>
                </c:pt>
                <c:pt idx="196">
                  <c:v>8.2096</c:v>
                </c:pt>
                <c:pt idx="197">
                  <c:v>8.2100000000000009</c:v>
                </c:pt>
                <c:pt idx="198">
                  <c:v>8.2935999999999996</c:v>
                </c:pt>
                <c:pt idx="199">
                  <c:v>8.2874999999999996</c:v>
                </c:pt>
                <c:pt idx="200">
                  <c:v>8.4699000000000009</c:v>
                </c:pt>
                <c:pt idx="201">
                  <c:v>8.5203000000000007</c:v>
                </c:pt>
                <c:pt idx="202">
                  <c:v>8.5345999999999993</c:v>
                </c:pt>
                <c:pt idx="203">
                  <c:v>8.6150000000000002</c:v>
                </c:pt>
                <c:pt idx="204">
                  <c:v>8.5974000000000004</c:v>
                </c:pt>
                <c:pt idx="205">
                  <c:v>8.6069999999999993</c:v>
                </c:pt>
                <c:pt idx="206">
                  <c:v>8.6940000000000008</c:v>
                </c:pt>
                <c:pt idx="207">
                  <c:v>8.9039000000000001</c:v>
                </c:pt>
                <c:pt idx="208">
                  <c:v>8.8904999999999994</c:v>
                </c:pt>
                <c:pt idx="209">
                  <c:v>8.8206000000000007</c:v>
                </c:pt>
                <c:pt idx="210">
                  <c:v>8.8337000000000003</c:v>
                </c:pt>
                <c:pt idx="211">
                  <c:v>8.8754000000000008</c:v>
                </c:pt>
                <c:pt idx="212">
                  <c:v>8.8561999999999994</c:v>
                </c:pt>
                <c:pt idx="213">
                  <c:v>8.9146999999999998</c:v>
                </c:pt>
                <c:pt idx="214">
                  <c:v>8.9116</c:v>
                </c:pt>
                <c:pt idx="215">
                  <c:v>9.0425000000000004</c:v>
                </c:pt>
                <c:pt idx="216">
                  <c:v>9.1326000000000001</c:v>
                </c:pt>
                <c:pt idx="217">
                  <c:v>9.0139999999999993</c:v>
                </c:pt>
                <c:pt idx="218">
                  <c:v>9.0579000000000001</c:v>
                </c:pt>
                <c:pt idx="219">
                  <c:v>9.0778999999999996</c:v>
                </c:pt>
                <c:pt idx="220">
                  <c:v>9.0478000000000005</c:v>
                </c:pt>
                <c:pt idx="221">
                  <c:v>9.0249000000000006</c:v>
                </c:pt>
                <c:pt idx="222">
                  <c:v>8.9052000000000007</c:v>
                </c:pt>
                <c:pt idx="223">
                  <c:v>8.9746000000000006</c:v>
                </c:pt>
                <c:pt idx="224">
                  <c:v>9.2307000000000006</c:v>
                </c:pt>
                <c:pt idx="225">
                  <c:v>9.2700999999999993</c:v>
                </c:pt>
                <c:pt idx="226">
                  <c:v>9.9954999999999998</c:v>
                </c:pt>
                <c:pt idx="227">
                  <c:v>10.099500000000001</c:v>
                </c:pt>
                <c:pt idx="228">
                  <c:v>10.0785</c:v>
                </c:pt>
                <c:pt idx="229">
                  <c:v>10.1668</c:v>
                </c:pt>
                <c:pt idx="230">
                  <c:v>10.163600000000001</c:v>
                </c:pt>
                <c:pt idx="231">
                  <c:v>10.209099999999999</c:v>
                </c:pt>
                <c:pt idx="232">
                  <c:v>10.2043</c:v>
                </c:pt>
                <c:pt idx="233">
                  <c:v>10.112</c:v>
                </c:pt>
                <c:pt idx="234">
                  <c:v>10.301500000000001</c:v>
                </c:pt>
                <c:pt idx="235">
                  <c:v>10.279400000000001</c:v>
                </c:pt>
                <c:pt idx="236">
                  <c:v>10.245200000000001</c:v>
                </c:pt>
                <c:pt idx="237">
                  <c:v>10.224399999999999</c:v>
                </c:pt>
                <c:pt idx="238">
                  <c:v>10.2514</c:v>
                </c:pt>
                <c:pt idx="239">
                  <c:v>10.3323</c:v>
                </c:pt>
                <c:pt idx="240">
                  <c:v>10.4543</c:v>
                </c:pt>
                <c:pt idx="241">
                  <c:v>10.4056</c:v>
                </c:pt>
                <c:pt idx="242">
                  <c:v>10.434100000000001</c:v>
                </c:pt>
                <c:pt idx="243">
                  <c:v>10.4064</c:v>
                </c:pt>
                <c:pt idx="244">
                  <c:v>10.472899999999999</c:v>
                </c:pt>
                <c:pt idx="245">
                  <c:v>10.477</c:v>
                </c:pt>
                <c:pt idx="246">
                  <c:v>10.518700000000001</c:v>
                </c:pt>
                <c:pt idx="247">
                  <c:v>10.642300000000001</c:v>
                </c:pt>
                <c:pt idx="248">
                  <c:v>10.445600000000001</c:v>
                </c:pt>
                <c:pt idx="249">
                  <c:v>10.4384</c:v>
                </c:pt>
                <c:pt idx="250">
                  <c:v>10.427300000000001</c:v>
                </c:pt>
                <c:pt idx="251">
                  <c:v>10.414300000000001</c:v>
                </c:pt>
                <c:pt idx="252">
                  <c:v>10.6821</c:v>
                </c:pt>
                <c:pt idx="253">
                  <c:v>10.694699999999999</c:v>
                </c:pt>
                <c:pt idx="254">
                  <c:v>10.786199999999999</c:v>
                </c:pt>
              </c:numCache>
            </c:numRef>
          </c:val>
          <c:smooth val="0"/>
          <c:extLst>
            <c:ext xmlns:c16="http://schemas.microsoft.com/office/drawing/2014/chart" uri="{C3380CC4-5D6E-409C-BE32-E72D297353CC}">
              <c16:uniqueId val="{00000001-E9E3-496D-8F7B-9925001516A4}"/>
            </c:ext>
          </c:extLst>
        </c:ser>
        <c:ser>
          <c:idx val="2"/>
          <c:order val="2"/>
          <c:tx>
            <c:strRef>
              <c:f>'Chart 36'!$D$1</c:f>
              <c:strCache>
                <c:ptCount val="1"/>
                <c:pt idx="0">
                  <c:v>1-day % (YTM)</c:v>
                </c:pt>
              </c:strCache>
            </c:strRef>
          </c:tx>
          <c:spPr>
            <a:ln w="12700" cap="rnd">
              <a:solidFill>
                <a:srgbClr val="00B050"/>
              </a:solidFill>
              <a:round/>
            </a:ln>
            <a:effectLst/>
          </c:spPr>
          <c:marker>
            <c:symbol val="none"/>
          </c:marker>
          <c:cat>
            <c:numRef>
              <c:f>'Chart 36'!$A$2:$A$257</c:f>
              <c:numCache>
                <c:formatCode>m/d/yyyy</c:formatCode>
                <c:ptCount val="256"/>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numCache>
            </c:numRef>
          </c:cat>
          <c:val>
            <c:numRef>
              <c:f>'Chart 36'!$D$2:$D$257</c:f>
              <c:numCache>
                <c:formatCode>0.0</c:formatCode>
                <c:ptCount val="256"/>
                <c:pt idx="0">
                  <c:v>5.7061000000000002</c:v>
                </c:pt>
                <c:pt idx="1">
                  <c:v>5.7682000000000002</c:v>
                </c:pt>
                <c:pt idx="2">
                  <c:v>5.7393000000000001</c:v>
                </c:pt>
                <c:pt idx="3">
                  <c:v>5.7346000000000004</c:v>
                </c:pt>
                <c:pt idx="4">
                  <c:v>5.6938000000000004</c:v>
                </c:pt>
                <c:pt idx="5">
                  <c:v>5.7222999999999997</c:v>
                </c:pt>
                <c:pt idx="6">
                  <c:v>5.6032000000000002</c:v>
                </c:pt>
                <c:pt idx="7">
                  <c:v>5.6580000000000004</c:v>
                </c:pt>
                <c:pt idx="8">
                  <c:v>5.5610999999999997</c:v>
                </c:pt>
                <c:pt idx="9">
                  <c:v>5.7454000000000001</c:v>
                </c:pt>
                <c:pt idx="10">
                  <c:v>5.7582000000000004</c:v>
                </c:pt>
                <c:pt idx="11">
                  <c:v>5.8071000000000002</c:v>
                </c:pt>
                <c:pt idx="12">
                  <c:v>5.8601000000000001</c:v>
                </c:pt>
                <c:pt idx="13">
                  <c:v>5.8555000000000001</c:v>
                </c:pt>
                <c:pt idx="14">
                  <c:v>5.9047999999999998</c:v>
                </c:pt>
                <c:pt idx="15">
                  <c:v>5.9268000000000001</c:v>
                </c:pt>
                <c:pt idx="16">
                  <c:v>5.9824999999999999</c:v>
                </c:pt>
                <c:pt idx="17">
                  <c:v>5.9291999999999998</c:v>
                </c:pt>
                <c:pt idx="18">
                  <c:v>5.9702999999999999</c:v>
                </c:pt>
                <c:pt idx="19">
                  <c:v>5.9846000000000004</c:v>
                </c:pt>
                <c:pt idx="20">
                  <c:v>5.9809000000000001</c:v>
                </c:pt>
                <c:pt idx="21">
                  <c:v>5.9885999999999999</c:v>
                </c:pt>
                <c:pt idx="22">
                  <c:v>5.9279000000000002</c:v>
                </c:pt>
                <c:pt idx="23">
                  <c:v>5.9474</c:v>
                </c:pt>
                <c:pt idx="24">
                  <c:v>5.8802000000000003</c:v>
                </c:pt>
                <c:pt idx="25">
                  <c:v>5.9324000000000003</c:v>
                </c:pt>
                <c:pt idx="26">
                  <c:v>5.9053000000000004</c:v>
                </c:pt>
                <c:pt idx="27">
                  <c:v>5.8963000000000001</c:v>
                </c:pt>
                <c:pt idx="28">
                  <c:v>5.9272</c:v>
                </c:pt>
                <c:pt idx="29">
                  <c:v>5.9066999999999998</c:v>
                </c:pt>
                <c:pt idx="30">
                  <c:v>5.9179000000000004</c:v>
                </c:pt>
                <c:pt idx="31">
                  <c:v>5.8764000000000003</c:v>
                </c:pt>
                <c:pt idx="32">
                  <c:v>5.8700999999999999</c:v>
                </c:pt>
                <c:pt idx="33">
                  <c:v>5.9138999999999999</c:v>
                </c:pt>
                <c:pt idx="34">
                  <c:v>5.8856000000000002</c:v>
                </c:pt>
                <c:pt idx="35">
                  <c:v>5.8341000000000003</c:v>
                </c:pt>
                <c:pt idx="36">
                  <c:v>5.8068999999999997</c:v>
                </c:pt>
                <c:pt idx="37">
                  <c:v>5.7808999999999999</c:v>
                </c:pt>
                <c:pt idx="38">
                  <c:v>5.7862</c:v>
                </c:pt>
                <c:pt idx="39">
                  <c:v>5.8005000000000004</c:v>
                </c:pt>
                <c:pt idx="40">
                  <c:v>5.8468999999999998</c:v>
                </c:pt>
                <c:pt idx="41">
                  <c:v>5.8949999999999996</c:v>
                </c:pt>
                <c:pt idx="42">
                  <c:v>5.9756</c:v>
                </c:pt>
                <c:pt idx="43">
                  <c:v>5.9776999999999996</c:v>
                </c:pt>
                <c:pt idx="44">
                  <c:v>5.9248000000000003</c:v>
                </c:pt>
                <c:pt idx="45">
                  <c:v>5.9306000000000001</c:v>
                </c:pt>
                <c:pt idx="46">
                  <c:v>5.9363999999999999</c:v>
                </c:pt>
                <c:pt idx="47">
                  <c:v>5.968</c:v>
                </c:pt>
                <c:pt idx="48">
                  <c:v>5.8996000000000004</c:v>
                </c:pt>
                <c:pt idx="49">
                  <c:v>5.8834</c:v>
                </c:pt>
                <c:pt idx="50">
                  <c:v>5.8985000000000003</c:v>
                </c:pt>
                <c:pt idx="51">
                  <c:v>5.9145000000000003</c:v>
                </c:pt>
                <c:pt idx="52">
                  <c:v>5.8975999999999997</c:v>
                </c:pt>
                <c:pt idx="53">
                  <c:v>5.8975999999999997</c:v>
                </c:pt>
                <c:pt idx="54">
                  <c:v>5.907</c:v>
                </c:pt>
                <c:pt idx="55">
                  <c:v>5.8826999999999998</c:v>
                </c:pt>
                <c:pt idx="56">
                  <c:v>5.8994999999999997</c:v>
                </c:pt>
                <c:pt idx="57">
                  <c:v>5.8947000000000003</c:v>
                </c:pt>
                <c:pt idx="58">
                  <c:v>5.9748000000000001</c:v>
                </c:pt>
                <c:pt idx="59">
                  <c:v>6.0143000000000004</c:v>
                </c:pt>
                <c:pt idx="60">
                  <c:v>5.6981000000000002</c:v>
                </c:pt>
                <c:pt idx="61">
                  <c:v>5.7965999999999998</c:v>
                </c:pt>
                <c:pt idx="62">
                  <c:v>5.65</c:v>
                </c:pt>
                <c:pt idx="63">
                  <c:v>5.6726999999999999</c:v>
                </c:pt>
                <c:pt idx="64">
                  <c:v>5.7290000000000001</c:v>
                </c:pt>
                <c:pt idx="65">
                  <c:v>5.8082000000000003</c:v>
                </c:pt>
                <c:pt idx="66">
                  <c:v>5.7286000000000001</c:v>
                </c:pt>
                <c:pt idx="67">
                  <c:v>5.6589999999999998</c:v>
                </c:pt>
                <c:pt idx="68">
                  <c:v>5.47</c:v>
                </c:pt>
                <c:pt idx="69">
                  <c:v>5.7222999999999997</c:v>
                </c:pt>
                <c:pt idx="70">
                  <c:v>5.7102000000000004</c:v>
                </c:pt>
                <c:pt idx="71">
                  <c:v>5.5373999999999999</c:v>
                </c:pt>
                <c:pt idx="72">
                  <c:v>5.5678999999999998</c:v>
                </c:pt>
                <c:pt idx="73">
                  <c:v>5.6283000000000003</c:v>
                </c:pt>
                <c:pt idx="74">
                  <c:v>5.6096000000000004</c:v>
                </c:pt>
                <c:pt idx="75">
                  <c:v>5.7591999999999999</c:v>
                </c:pt>
                <c:pt idx="76">
                  <c:v>5.8330000000000002</c:v>
                </c:pt>
                <c:pt idx="77">
                  <c:v>5.7686000000000002</c:v>
                </c:pt>
                <c:pt idx="78">
                  <c:v>5.7009999999999996</c:v>
                </c:pt>
                <c:pt idx="79">
                  <c:v>5.6985999999999999</c:v>
                </c:pt>
                <c:pt idx="80">
                  <c:v>5.7206999999999999</c:v>
                </c:pt>
                <c:pt idx="81">
                  <c:v>5.6936</c:v>
                </c:pt>
                <c:pt idx="82">
                  <c:v>5.7161999999999997</c:v>
                </c:pt>
                <c:pt idx="83">
                  <c:v>5.7146999999999997</c:v>
                </c:pt>
                <c:pt idx="84">
                  <c:v>5.6806000000000001</c:v>
                </c:pt>
                <c:pt idx="85">
                  <c:v>5.6745000000000001</c:v>
                </c:pt>
                <c:pt idx="86">
                  <c:v>5.6981999999999999</c:v>
                </c:pt>
                <c:pt idx="87">
                  <c:v>5.6970000000000001</c:v>
                </c:pt>
                <c:pt idx="88">
                  <c:v>5.7066999999999997</c:v>
                </c:pt>
                <c:pt idx="89">
                  <c:v>5.6791999999999998</c:v>
                </c:pt>
                <c:pt idx="90">
                  <c:v>5.6432000000000002</c:v>
                </c:pt>
                <c:pt idx="91">
                  <c:v>5.6378000000000004</c:v>
                </c:pt>
                <c:pt idx="92">
                  <c:v>5.6292</c:v>
                </c:pt>
                <c:pt idx="93">
                  <c:v>5.6166</c:v>
                </c:pt>
                <c:pt idx="94">
                  <c:v>5.4875999999999996</c:v>
                </c:pt>
                <c:pt idx="95">
                  <c:v>5.6055999999999999</c:v>
                </c:pt>
                <c:pt idx="96">
                  <c:v>5.6051000000000002</c:v>
                </c:pt>
                <c:pt idx="97">
                  <c:v>5.6360000000000001</c:v>
                </c:pt>
                <c:pt idx="98">
                  <c:v>5.4531000000000001</c:v>
                </c:pt>
                <c:pt idx="99">
                  <c:v>5.4753999999999996</c:v>
                </c:pt>
                <c:pt idx="100">
                  <c:v>5.5305</c:v>
                </c:pt>
                <c:pt idx="101">
                  <c:v>5.5781000000000001</c:v>
                </c:pt>
                <c:pt idx="102">
                  <c:v>5.5408999999999997</c:v>
                </c:pt>
                <c:pt idx="103">
                  <c:v>5.4077999999999999</c:v>
                </c:pt>
                <c:pt idx="104">
                  <c:v>5.5411999999999999</c:v>
                </c:pt>
                <c:pt idx="105">
                  <c:v>5.5948000000000002</c:v>
                </c:pt>
                <c:pt idx="106">
                  <c:v>5.5754000000000001</c:v>
                </c:pt>
                <c:pt idx="107">
                  <c:v>5.5846</c:v>
                </c:pt>
                <c:pt idx="108">
                  <c:v>5.5366</c:v>
                </c:pt>
                <c:pt idx="109">
                  <c:v>5.4744999999999999</c:v>
                </c:pt>
                <c:pt idx="110">
                  <c:v>5.5374999999999996</c:v>
                </c:pt>
                <c:pt idx="111">
                  <c:v>5.4970999999999997</c:v>
                </c:pt>
                <c:pt idx="112">
                  <c:v>5.5109000000000004</c:v>
                </c:pt>
                <c:pt idx="113">
                  <c:v>5.5799000000000003</c:v>
                </c:pt>
                <c:pt idx="114">
                  <c:v>5.5258000000000003</c:v>
                </c:pt>
                <c:pt idx="115">
                  <c:v>5.4981</c:v>
                </c:pt>
                <c:pt idx="116">
                  <c:v>5.6108000000000002</c:v>
                </c:pt>
                <c:pt idx="117">
                  <c:v>5.5728999999999997</c:v>
                </c:pt>
                <c:pt idx="118">
                  <c:v>5.5410000000000004</c:v>
                </c:pt>
                <c:pt idx="119">
                  <c:v>5.4372999999999996</c:v>
                </c:pt>
                <c:pt idx="120">
                  <c:v>5.4279999999999999</c:v>
                </c:pt>
                <c:pt idx="121">
                  <c:v>5.4448999999999996</c:v>
                </c:pt>
                <c:pt idx="122">
                  <c:v>5.4179000000000004</c:v>
                </c:pt>
                <c:pt idx="123">
                  <c:v>5.4489000000000001</c:v>
                </c:pt>
                <c:pt idx="124">
                  <c:v>5.4550000000000001</c:v>
                </c:pt>
                <c:pt idx="125">
                  <c:v>5.4090999999999996</c:v>
                </c:pt>
                <c:pt idx="126">
                  <c:v>5.2816000000000001</c:v>
                </c:pt>
                <c:pt idx="127">
                  <c:v>5.2911000000000001</c:v>
                </c:pt>
                <c:pt idx="128">
                  <c:v>5.3441999999999998</c:v>
                </c:pt>
                <c:pt idx="129">
                  <c:v>5.3769999999999998</c:v>
                </c:pt>
                <c:pt idx="130">
                  <c:v>5.3882000000000003</c:v>
                </c:pt>
                <c:pt idx="131">
                  <c:v>5.3829000000000002</c:v>
                </c:pt>
                <c:pt idx="132">
                  <c:v>5.2670000000000003</c:v>
                </c:pt>
                <c:pt idx="133">
                  <c:v>5.2516999999999996</c:v>
                </c:pt>
                <c:pt idx="134">
                  <c:v>5.0072999999999999</c:v>
                </c:pt>
                <c:pt idx="135">
                  <c:v>4.9935</c:v>
                </c:pt>
                <c:pt idx="136">
                  <c:v>4.9142000000000001</c:v>
                </c:pt>
                <c:pt idx="137">
                  <c:v>4.8079000000000001</c:v>
                </c:pt>
                <c:pt idx="138">
                  <c:v>4.8490000000000002</c:v>
                </c:pt>
                <c:pt idx="139">
                  <c:v>4.9481999999999999</c:v>
                </c:pt>
                <c:pt idx="140">
                  <c:v>4.96</c:v>
                </c:pt>
                <c:pt idx="141">
                  <c:v>4.9645000000000001</c:v>
                </c:pt>
                <c:pt idx="142">
                  <c:v>5.0514000000000001</c:v>
                </c:pt>
                <c:pt idx="143">
                  <c:v>5.0753000000000004</c:v>
                </c:pt>
                <c:pt idx="144">
                  <c:v>5.1111000000000004</c:v>
                </c:pt>
                <c:pt idx="145">
                  <c:v>5.1828000000000003</c:v>
                </c:pt>
                <c:pt idx="146">
                  <c:v>5.1683000000000003</c:v>
                </c:pt>
                <c:pt idx="147">
                  <c:v>5.1828000000000003</c:v>
                </c:pt>
                <c:pt idx="148">
                  <c:v>5.0023</c:v>
                </c:pt>
                <c:pt idx="149">
                  <c:v>5.1199000000000003</c:v>
                </c:pt>
                <c:pt idx="150">
                  <c:v>5.0117000000000003</c:v>
                </c:pt>
                <c:pt idx="151">
                  <c:v>4.9480000000000004</c:v>
                </c:pt>
                <c:pt idx="152">
                  <c:v>5.1054000000000004</c:v>
                </c:pt>
                <c:pt idx="153">
                  <c:v>5.1661000000000001</c:v>
                </c:pt>
                <c:pt idx="154">
                  <c:v>5.109</c:v>
                </c:pt>
                <c:pt idx="155">
                  <c:v>5.3044000000000002</c:v>
                </c:pt>
                <c:pt idx="156">
                  <c:v>5.2920999999999996</c:v>
                </c:pt>
                <c:pt idx="157">
                  <c:v>5.1917999999999997</c:v>
                </c:pt>
                <c:pt idx="158">
                  <c:v>5.4450000000000003</c:v>
                </c:pt>
                <c:pt idx="159">
                  <c:v>5.7736000000000001</c:v>
                </c:pt>
                <c:pt idx="160">
                  <c:v>6.1101000000000001</c:v>
                </c:pt>
                <c:pt idx="161">
                  <c:v>5.8936000000000002</c:v>
                </c:pt>
                <c:pt idx="162">
                  <c:v>5.7523</c:v>
                </c:pt>
                <c:pt idx="163">
                  <c:v>6.0334000000000003</c:v>
                </c:pt>
                <c:pt idx="164">
                  <c:v>5.9648000000000003</c:v>
                </c:pt>
                <c:pt idx="165">
                  <c:v>5.9393000000000002</c:v>
                </c:pt>
                <c:pt idx="166">
                  <c:v>6.1108000000000002</c:v>
                </c:pt>
                <c:pt idx="167">
                  <c:v>6.1844000000000001</c:v>
                </c:pt>
                <c:pt idx="168">
                  <c:v>6.1618000000000004</c:v>
                </c:pt>
                <c:pt idx="169">
                  <c:v>6.1307</c:v>
                </c:pt>
                <c:pt idx="170">
                  <c:v>6.1738</c:v>
                </c:pt>
                <c:pt idx="171">
                  <c:v>6.0495999999999999</c:v>
                </c:pt>
                <c:pt idx="172">
                  <c:v>6.0061999999999998</c:v>
                </c:pt>
                <c:pt idx="173">
                  <c:v>5.952</c:v>
                </c:pt>
                <c:pt idx="174">
                  <c:v>5.9295</c:v>
                </c:pt>
                <c:pt idx="175">
                  <c:v>5.9684999999999997</c:v>
                </c:pt>
                <c:pt idx="176">
                  <c:v>6.0321999999999996</c:v>
                </c:pt>
                <c:pt idx="177">
                  <c:v>6.0678999999999998</c:v>
                </c:pt>
                <c:pt idx="178">
                  <c:v>6.0570000000000004</c:v>
                </c:pt>
                <c:pt idx="179">
                  <c:v>6.1186999999999996</c:v>
                </c:pt>
                <c:pt idx="180">
                  <c:v>6.2446999999999999</c:v>
                </c:pt>
                <c:pt idx="181">
                  <c:v>6.3198999999999996</c:v>
                </c:pt>
                <c:pt idx="182">
                  <c:v>6.4073000000000002</c:v>
                </c:pt>
                <c:pt idx="183">
                  <c:v>6.5235000000000003</c:v>
                </c:pt>
                <c:pt idx="184">
                  <c:v>6.7135999999999996</c:v>
                </c:pt>
                <c:pt idx="185">
                  <c:v>6.8826000000000001</c:v>
                </c:pt>
                <c:pt idx="186">
                  <c:v>6.82</c:v>
                </c:pt>
                <c:pt idx="187">
                  <c:v>6.7411000000000003</c:v>
                </c:pt>
                <c:pt idx="188">
                  <c:v>6.7371999999999996</c:v>
                </c:pt>
                <c:pt idx="189">
                  <c:v>6.8970000000000002</c:v>
                </c:pt>
                <c:pt idx="190">
                  <c:v>7.0481999999999996</c:v>
                </c:pt>
                <c:pt idx="191">
                  <c:v>7.0842000000000001</c:v>
                </c:pt>
                <c:pt idx="192">
                  <c:v>7.1295000000000002</c:v>
                </c:pt>
                <c:pt idx="193">
                  <c:v>7.2618999999999998</c:v>
                </c:pt>
                <c:pt idx="194">
                  <c:v>7.1448</c:v>
                </c:pt>
                <c:pt idx="195">
                  <c:v>7.3329000000000004</c:v>
                </c:pt>
                <c:pt idx="196">
                  <c:v>7.4019000000000004</c:v>
                </c:pt>
                <c:pt idx="197">
                  <c:v>7.4264999999999999</c:v>
                </c:pt>
                <c:pt idx="198">
                  <c:v>7.4462999999999999</c:v>
                </c:pt>
                <c:pt idx="199">
                  <c:v>7.4545000000000003</c:v>
                </c:pt>
                <c:pt idx="200">
                  <c:v>7.3353000000000002</c:v>
                </c:pt>
                <c:pt idx="201">
                  <c:v>7.3799000000000001</c:v>
                </c:pt>
                <c:pt idx="202">
                  <c:v>7.6173999999999999</c:v>
                </c:pt>
                <c:pt idx="203">
                  <c:v>7.6538000000000004</c:v>
                </c:pt>
                <c:pt idx="204">
                  <c:v>7.5174000000000003</c:v>
                </c:pt>
                <c:pt idx="205">
                  <c:v>7.5759999999999996</c:v>
                </c:pt>
                <c:pt idx="206">
                  <c:v>7.6318000000000001</c:v>
                </c:pt>
                <c:pt idx="207">
                  <c:v>7.5522</c:v>
                </c:pt>
                <c:pt idx="208">
                  <c:v>7.4980000000000002</c:v>
                </c:pt>
                <c:pt idx="209">
                  <c:v>7.5031999999999996</c:v>
                </c:pt>
                <c:pt idx="210">
                  <c:v>7.3855000000000004</c:v>
                </c:pt>
                <c:pt idx="211">
                  <c:v>7.6033999999999997</c:v>
                </c:pt>
                <c:pt idx="212">
                  <c:v>7.6589</c:v>
                </c:pt>
                <c:pt idx="213">
                  <c:v>7.5754000000000001</c:v>
                </c:pt>
                <c:pt idx="214">
                  <c:v>7.6765999999999996</c:v>
                </c:pt>
                <c:pt idx="215">
                  <c:v>7.9192</c:v>
                </c:pt>
                <c:pt idx="216">
                  <c:v>7.8235999999999999</c:v>
                </c:pt>
                <c:pt idx="217">
                  <c:v>8.0527999999999995</c:v>
                </c:pt>
                <c:pt idx="218">
                  <c:v>8.0123999999999995</c:v>
                </c:pt>
                <c:pt idx="219">
                  <c:v>8.0728000000000009</c:v>
                </c:pt>
                <c:pt idx="220">
                  <c:v>8.4235000000000007</c:v>
                </c:pt>
                <c:pt idx="221">
                  <c:v>8.2321000000000009</c:v>
                </c:pt>
                <c:pt idx="222">
                  <c:v>8.2043999999999997</c:v>
                </c:pt>
                <c:pt idx="223">
                  <c:v>8.234</c:v>
                </c:pt>
                <c:pt idx="224">
                  <c:v>8.1997999999999998</c:v>
                </c:pt>
                <c:pt idx="225">
                  <c:v>8.2232000000000003</c:v>
                </c:pt>
                <c:pt idx="226">
                  <c:v>9.3491999999999997</c:v>
                </c:pt>
                <c:pt idx="227">
                  <c:v>9.4337</c:v>
                </c:pt>
                <c:pt idx="228">
                  <c:v>9.4966000000000008</c:v>
                </c:pt>
                <c:pt idx="229">
                  <c:v>9.6036000000000001</c:v>
                </c:pt>
                <c:pt idx="230">
                  <c:v>9.4039999999999999</c:v>
                </c:pt>
                <c:pt idx="231">
                  <c:v>9.4357000000000006</c:v>
                </c:pt>
                <c:pt idx="232">
                  <c:v>9.5958000000000006</c:v>
                </c:pt>
                <c:pt idx="233">
                  <c:v>9.7702000000000009</c:v>
                </c:pt>
                <c:pt idx="234">
                  <c:v>9.6466999999999992</c:v>
                </c:pt>
                <c:pt idx="235">
                  <c:v>9.7687000000000008</c:v>
                </c:pt>
                <c:pt idx="236">
                  <c:v>9.8512000000000004</c:v>
                </c:pt>
                <c:pt idx="237">
                  <c:v>9.8896999999999995</c:v>
                </c:pt>
                <c:pt idx="238">
                  <c:v>9.6821999999999999</c:v>
                </c:pt>
                <c:pt idx="239">
                  <c:v>10.1264</c:v>
                </c:pt>
                <c:pt idx="240">
                  <c:v>10.0657</c:v>
                </c:pt>
                <c:pt idx="241">
                  <c:v>10.055199999999999</c:v>
                </c:pt>
                <c:pt idx="242">
                  <c:v>10.0426</c:v>
                </c:pt>
                <c:pt idx="243">
                  <c:v>10.060600000000001</c:v>
                </c:pt>
                <c:pt idx="244">
                  <c:v>10.162000000000001</c:v>
                </c:pt>
                <c:pt idx="245">
                  <c:v>10.122299999999999</c:v>
                </c:pt>
                <c:pt idx="246">
                  <c:v>10.1652</c:v>
                </c:pt>
                <c:pt idx="247">
                  <c:v>9.9806000000000008</c:v>
                </c:pt>
                <c:pt idx="248">
                  <c:v>10.1852</c:v>
                </c:pt>
                <c:pt idx="249">
                  <c:v>10.244199999999999</c:v>
                </c:pt>
                <c:pt idx="250">
                  <c:v>10.235099999999999</c:v>
                </c:pt>
                <c:pt idx="251">
                  <c:v>10.1684</c:v>
                </c:pt>
                <c:pt idx="252">
                  <c:v>10.051299999999999</c:v>
                </c:pt>
                <c:pt idx="253">
                  <c:v>10.411799999999999</c:v>
                </c:pt>
                <c:pt idx="254">
                  <c:v>10.537000000000001</c:v>
                </c:pt>
              </c:numCache>
            </c:numRef>
          </c:val>
          <c:smooth val="0"/>
          <c:extLst>
            <c:ext xmlns:c16="http://schemas.microsoft.com/office/drawing/2014/chart" uri="{C3380CC4-5D6E-409C-BE32-E72D297353CC}">
              <c16:uniqueId val="{00000002-E9E3-496D-8F7B-9925001516A4}"/>
            </c:ext>
          </c:extLst>
        </c:ser>
        <c:ser>
          <c:idx val="3"/>
          <c:order val="3"/>
          <c:tx>
            <c:strRef>
              <c:f>'Chart 36'!$E$1</c:f>
              <c:strCache>
                <c:ptCount val="1"/>
                <c:pt idx="0">
                  <c:v>10 years % (YTM)</c:v>
                </c:pt>
              </c:strCache>
            </c:strRef>
          </c:tx>
          <c:spPr>
            <a:ln w="19050" cap="rnd">
              <a:solidFill>
                <a:schemeClr val="accent4"/>
              </a:solidFill>
              <a:round/>
            </a:ln>
            <a:effectLst/>
          </c:spPr>
          <c:marker>
            <c:symbol val="none"/>
          </c:marker>
          <c:cat>
            <c:numRef>
              <c:f>'Chart 36'!$A$2:$A$257</c:f>
              <c:numCache>
                <c:formatCode>m/d/yyyy</c:formatCode>
                <c:ptCount val="256"/>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numCache>
            </c:numRef>
          </c:cat>
          <c:val>
            <c:numRef>
              <c:f>'Chart 36'!$E$2:$E$257</c:f>
              <c:numCache>
                <c:formatCode>0.0</c:formatCode>
                <c:ptCount val="256"/>
                <c:pt idx="0">
                  <c:v>10.100300000000001</c:v>
                </c:pt>
                <c:pt idx="1">
                  <c:v>10.0626</c:v>
                </c:pt>
                <c:pt idx="2">
                  <c:v>9.9914000000000005</c:v>
                </c:pt>
                <c:pt idx="3">
                  <c:v>9.9655000000000005</c:v>
                </c:pt>
                <c:pt idx="4">
                  <c:v>9.8500999999999994</c:v>
                </c:pt>
                <c:pt idx="5">
                  <c:v>9.7047000000000008</c:v>
                </c:pt>
                <c:pt idx="6">
                  <c:v>9.7199000000000009</c:v>
                </c:pt>
                <c:pt idx="7">
                  <c:v>9.6815999999999995</c:v>
                </c:pt>
                <c:pt idx="8">
                  <c:v>9.7349999999999994</c:v>
                </c:pt>
                <c:pt idx="9">
                  <c:v>9.6927000000000003</c:v>
                </c:pt>
                <c:pt idx="10">
                  <c:v>9.6372999999999998</c:v>
                </c:pt>
                <c:pt idx="11">
                  <c:v>9.6997</c:v>
                </c:pt>
                <c:pt idx="12">
                  <c:v>9.7288999999999994</c:v>
                </c:pt>
                <c:pt idx="13">
                  <c:v>9.6959999999999997</c:v>
                </c:pt>
                <c:pt idx="14">
                  <c:v>9.7010000000000005</c:v>
                </c:pt>
                <c:pt idx="15">
                  <c:v>9.7304999999999993</c:v>
                </c:pt>
                <c:pt idx="16">
                  <c:v>9.6991999999999994</c:v>
                </c:pt>
                <c:pt idx="17">
                  <c:v>9.8404000000000007</c:v>
                </c:pt>
                <c:pt idx="18">
                  <c:v>9.7392000000000003</c:v>
                </c:pt>
                <c:pt idx="19">
                  <c:v>9.7302999999999997</c:v>
                </c:pt>
                <c:pt idx="20">
                  <c:v>9.7334999999999994</c:v>
                </c:pt>
                <c:pt idx="21">
                  <c:v>9.7155000000000005</c:v>
                </c:pt>
                <c:pt idx="22">
                  <c:v>9.74</c:v>
                </c:pt>
                <c:pt idx="23">
                  <c:v>9.7644000000000002</c:v>
                </c:pt>
                <c:pt idx="24">
                  <c:v>9.8348999999999993</c:v>
                </c:pt>
                <c:pt idx="25">
                  <c:v>9.8259000000000007</c:v>
                </c:pt>
                <c:pt idx="26">
                  <c:v>9.8465000000000007</c:v>
                </c:pt>
                <c:pt idx="27">
                  <c:v>9.8452999999999999</c:v>
                </c:pt>
                <c:pt idx="28">
                  <c:v>9.7139000000000006</c:v>
                </c:pt>
                <c:pt idx="29">
                  <c:v>9.5937000000000001</c:v>
                </c:pt>
                <c:pt idx="30">
                  <c:v>9.5975999999999999</c:v>
                </c:pt>
                <c:pt idx="31">
                  <c:v>9.5802999999999994</c:v>
                </c:pt>
                <c:pt idx="32">
                  <c:v>9.5602</c:v>
                </c:pt>
                <c:pt idx="33">
                  <c:v>9.5120000000000005</c:v>
                </c:pt>
                <c:pt idx="34">
                  <c:v>9.4917999999999996</c:v>
                </c:pt>
                <c:pt idx="35">
                  <c:v>9.5874000000000006</c:v>
                </c:pt>
                <c:pt idx="36">
                  <c:v>9.6931999999999992</c:v>
                </c:pt>
                <c:pt idx="37">
                  <c:v>9.7882999999999996</c:v>
                </c:pt>
                <c:pt idx="38">
                  <c:v>9.7851999999999997</c:v>
                </c:pt>
                <c:pt idx="39">
                  <c:v>9.7525999999999993</c:v>
                </c:pt>
                <c:pt idx="40">
                  <c:v>9.7251999999999992</c:v>
                </c:pt>
                <c:pt idx="41">
                  <c:v>9.6308000000000007</c:v>
                </c:pt>
                <c:pt idx="42">
                  <c:v>9.5565999999999995</c:v>
                </c:pt>
                <c:pt idx="43">
                  <c:v>9.5821000000000005</c:v>
                </c:pt>
                <c:pt idx="44">
                  <c:v>9.5775000000000006</c:v>
                </c:pt>
                <c:pt idx="45">
                  <c:v>9.6088000000000005</c:v>
                </c:pt>
                <c:pt idx="46">
                  <c:v>9.6470000000000002</c:v>
                </c:pt>
                <c:pt idx="47">
                  <c:v>9.6229999999999993</c:v>
                </c:pt>
                <c:pt idx="48">
                  <c:v>9.6248000000000005</c:v>
                </c:pt>
                <c:pt idx="49">
                  <c:v>9.6493000000000002</c:v>
                </c:pt>
                <c:pt idx="50">
                  <c:v>9.5785999999999998</c:v>
                </c:pt>
                <c:pt idx="51">
                  <c:v>9.6</c:v>
                </c:pt>
                <c:pt idx="52">
                  <c:v>9.6089000000000002</c:v>
                </c:pt>
                <c:pt idx="53">
                  <c:v>9.6089000000000002</c:v>
                </c:pt>
                <c:pt idx="54">
                  <c:v>9.5893999999999995</c:v>
                </c:pt>
                <c:pt idx="55">
                  <c:v>9.8604000000000003</c:v>
                </c:pt>
                <c:pt idx="56">
                  <c:v>10.0578</c:v>
                </c:pt>
                <c:pt idx="57">
                  <c:v>9.9893000000000001</c:v>
                </c:pt>
                <c:pt idx="58">
                  <c:v>10.0992</c:v>
                </c:pt>
                <c:pt idx="59">
                  <c:v>10.1653</c:v>
                </c:pt>
                <c:pt idx="60">
                  <c:v>9.9489000000000001</c:v>
                </c:pt>
                <c:pt idx="61">
                  <c:v>9.8832000000000004</c:v>
                </c:pt>
                <c:pt idx="62">
                  <c:v>9.9031000000000002</c:v>
                </c:pt>
                <c:pt idx="63">
                  <c:v>9.9273000000000007</c:v>
                </c:pt>
                <c:pt idx="64">
                  <c:v>9.8569999999999993</c:v>
                </c:pt>
                <c:pt idx="65">
                  <c:v>9.8978999999999999</c:v>
                </c:pt>
                <c:pt idx="66">
                  <c:v>9.9413999999999998</c:v>
                </c:pt>
                <c:pt idx="67">
                  <c:v>10.0997</c:v>
                </c:pt>
                <c:pt idx="68">
                  <c:v>9.9664999999999999</c:v>
                </c:pt>
                <c:pt idx="69">
                  <c:v>9.9085999999999999</c:v>
                </c:pt>
                <c:pt idx="70">
                  <c:v>9.8429000000000002</c:v>
                </c:pt>
                <c:pt idx="71">
                  <c:v>9.7584</c:v>
                </c:pt>
                <c:pt idx="72">
                  <c:v>9.7582000000000004</c:v>
                </c:pt>
                <c:pt idx="73">
                  <c:v>9.7584</c:v>
                </c:pt>
                <c:pt idx="74">
                  <c:v>9.5215999999999994</c:v>
                </c:pt>
                <c:pt idx="75">
                  <c:v>9.7515000000000001</c:v>
                </c:pt>
                <c:pt idx="76">
                  <c:v>9.4689999999999994</c:v>
                </c:pt>
                <c:pt idx="77">
                  <c:v>9.7243999999999993</c:v>
                </c:pt>
                <c:pt idx="78">
                  <c:v>9.7352000000000007</c:v>
                </c:pt>
                <c:pt idx="79">
                  <c:v>9.7317999999999998</c:v>
                </c:pt>
                <c:pt idx="80">
                  <c:v>9.7702000000000009</c:v>
                </c:pt>
                <c:pt idx="81">
                  <c:v>9.5997000000000003</c:v>
                </c:pt>
                <c:pt idx="82">
                  <c:v>9.5030000000000001</c:v>
                </c:pt>
                <c:pt idx="83">
                  <c:v>9.6309000000000005</c:v>
                </c:pt>
                <c:pt idx="84">
                  <c:v>9.5111000000000008</c:v>
                </c:pt>
                <c:pt idx="85">
                  <c:v>9.5769000000000002</c:v>
                </c:pt>
                <c:pt idx="86">
                  <c:v>9.3946000000000005</c:v>
                </c:pt>
                <c:pt idx="87">
                  <c:v>9.5218000000000007</c:v>
                </c:pt>
                <c:pt idx="88">
                  <c:v>9.3323</c:v>
                </c:pt>
                <c:pt idx="89">
                  <c:v>9.4756999999999998</c:v>
                </c:pt>
                <c:pt idx="90">
                  <c:v>9.4054000000000002</c:v>
                </c:pt>
                <c:pt idx="91">
                  <c:v>9.2285000000000004</c:v>
                </c:pt>
                <c:pt idx="92">
                  <c:v>9.2060999999999993</c:v>
                </c:pt>
                <c:pt idx="93">
                  <c:v>9.1917000000000009</c:v>
                </c:pt>
                <c:pt idx="94">
                  <c:v>9.0739999999999998</c:v>
                </c:pt>
                <c:pt idx="95">
                  <c:v>8.9793000000000003</c:v>
                </c:pt>
                <c:pt idx="96">
                  <c:v>8.9590999999999994</c:v>
                </c:pt>
                <c:pt idx="97">
                  <c:v>8.7872000000000003</c:v>
                </c:pt>
                <c:pt idx="98">
                  <c:v>8.9864999999999995</c:v>
                </c:pt>
                <c:pt idx="99">
                  <c:v>8.7227999999999994</c:v>
                </c:pt>
                <c:pt idx="100">
                  <c:v>8.7019000000000002</c:v>
                </c:pt>
                <c:pt idx="101">
                  <c:v>8.5267999999999997</c:v>
                </c:pt>
                <c:pt idx="102">
                  <c:v>8.4596</c:v>
                </c:pt>
                <c:pt idx="103">
                  <c:v>8.4505999999999997</c:v>
                </c:pt>
                <c:pt idx="104">
                  <c:v>8.4359000000000002</c:v>
                </c:pt>
                <c:pt idx="105">
                  <c:v>8.4611999999999998</c:v>
                </c:pt>
                <c:pt idx="106">
                  <c:v>8.3613999999999997</c:v>
                </c:pt>
                <c:pt idx="107">
                  <c:v>8.2890999999999995</c:v>
                </c:pt>
                <c:pt idx="108">
                  <c:v>8.2766999999999999</c:v>
                </c:pt>
                <c:pt idx="109">
                  <c:v>8.2317999999999998</c:v>
                </c:pt>
                <c:pt idx="110">
                  <c:v>8.1251999999999995</c:v>
                </c:pt>
                <c:pt idx="111">
                  <c:v>8.0073000000000008</c:v>
                </c:pt>
                <c:pt idx="112">
                  <c:v>7.7267000000000001</c:v>
                </c:pt>
                <c:pt idx="113">
                  <c:v>7.6191000000000004</c:v>
                </c:pt>
                <c:pt idx="114">
                  <c:v>7.7401999999999997</c:v>
                </c:pt>
                <c:pt idx="115">
                  <c:v>7.7488999999999999</c:v>
                </c:pt>
                <c:pt idx="116">
                  <c:v>7.9802999999999997</c:v>
                </c:pt>
                <c:pt idx="117">
                  <c:v>9.0792999999999999</c:v>
                </c:pt>
                <c:pt idx="118">
                  <c:v>8.5578000000000003</c:v>
                </c:pt>
                <c:pt idx="119">
                  <c:v>8.34</c:v>
                </c:pt>
                <c:pt idx="120">
                  <c:v>8.2558000000000007</c:v>
                </c:pt>
                <c:pt idx="121">
                  <c:v>8.3195999999999994</c:v>
                </c:pt>
                <c:pt idx="122">
                  <c:v>8.3703000000000003</c:v>
                </c:pt>
                <c:pt idx="123">
                  <c:v>8.2492000000000001</c:v>
                </c:pt>
                <c:pt idx="124">
                  <c:v>7.8769999999999998</c:v>
                </c:pt>
                <c:pt idx="125">
                  <c:v>8.0143000000000004</c:v>
                </c:pt>
                <c:pt idx="126">
                  <c:v>7.9089999999999998</c:v>
                </c:pt>
                <c:pt idx="127">
                  <c:v>7.8829000000000002</c:v>
                </c:pt>
                <c:pt idx="128">
                  <c:v>7.8197999999999999</c:v>
                </c:pt>
                <c:pt idx="129">
                  <c:v>7.8764000000000003</c:v>
                </c:pt>
                <c:pt idx="130">
                  <c:v>7.8874000000000004</c:v>
                </c:pt>
                <c:pt idx="131">
                  <c:v>7.9214000000000002</c:v>
                </c:pt>
                <c:pt idx="132">
                  <c:v>7.7131999999999996</c:v>
                </c:pt>
                <c:pt idx="133">
                  <c:v>7.6734999999999998</c:v>
                </c:pt>
                <c:pt idx="134">
                  <c:v>7.7636000000000003</c:v>
                </c:pt>
                <c:pt idx="135">
                  <c:v>7.7633999999999999</c:v>
                </c:pt>
                <c:pt idx="136">
                  <c:v>7.7572000000000001</c:v>
                </c:pt>
                <c:pt idx="137">
                  <c:v>7.8194999999999997</c:v>
                </c:pt>
                <c:pt idx="138">
                  <c:v>7.7824</c:v>
                </c:pt>
                <c:pt idx="139">
                  <c:v>7.7599</c:v>
                </c:pt>
                <c:pt idx="140">
                  <c:v>7.7877999999999998</c:v>
                </c:pt>
                <c:pt idx="141">
                  <c:v>7.7789999999999999</c:v>
                </c:pt>
                <c:pt idx="142">
                  <c:v>7.7892000000000001</c:v>
                </c:pt>
                <c:pt idx="143">
                  <c:v>7.7491000000000003</c:v>
                </c:pt>
                <c:pt idx="144">
                  <c:v>7.7378</c:v>
                </c:pt>
                <c:pt idx="145">
                  <c:v>7.7257999999999996</c:v>
                </c:pt>
                <c:pt idx="146">
                  <c:v>7.7561</c:v>
                </c:pt>
                <c:pt idx="147">
                  <c:v>7.6062000000000003</c:v>
                </c:pt>
                <c:pt idx="148">
                  <c:v>7.6607000000000003</c:v>
                </c:pt>
                <c:pt idx="149">
                  <c:v>7.6761999999999997</c:v>
                </c:pt>
                <c:pt idx="150">
                  <c:v>7.7378</c:v>
                </c:pt>
                <c:pt idx="151">
                  <c:v>7.8194999999999997</c:v>
                </c:pt>
                <c:pt idx="152">
                  <c:v>7.9417999999999997</c:v>
                </c:pt>
                <c:pt idx="153">
                  <c:v>7.9321999999999999</c:v>
                </c:pt>
                <c:pt idx="154">
                  <c:v>8.1753</c:v>
                </c:pt>
                <c:pt idx="155">
                  <c:v>8.0688999999999993</c:v>
                </c:pt>
                <c:pt idx="156">
                  <c:v>8.0983999999999998</c:v>
                </c:pt>
                <c:pt idx="157">
                  <c:v>8.2013999999999996</c:v>
                </c:pt>
                <c:pt idx="158">
                  <c:v>8.1646000000000001</c:v>
                </c:pt>
                <c:pt idx="159">
                  <c:v>8.2843999999999998</c:v>
                </c:pt>
                <c:pt idx="160">
                  <c:v>8.5548000000000002</c:v>
                </c:pt>
                <c:pt idx="161">
                  <c:v>8.6318000000000001</c:v>
                </c:pt>
                <c:pt idx="162">
                  <c:v>8.7146000000000008</c:v>
                </c:pt>
                <c:pt idx="163">
                  <c:v>8.8371999999999993</c:v>
                </c:pt>
                <c:pt idx="164">
                  <c:v>8.7918000000000003</c:v>
                </c:pt>
                <c:pt idx="165">
                  <c:v>9.3557000000000006</c:v>
                </c:pt>
                <c:pt idx="166">
                  <c:v>9.0970999999999993</c:v>
                </c:pt>
                <c:pt idx="167">
                  <c:v>8.9946000000000002</c:v>
                </c:pt>
                <c:pt idx="168">
                  <c:v>8.8072999999999997</c:v>
                </c:pt>
                <c:pt idx="169">
                  <c:v>8.7437000000000005</c:v>
                </c:pt>
                <c:pt idx="170">
                  <c:v>8.6723999999999997</c:v>
                </c:pt>
                <c:pt idx="171">
                  <c:v>8.8364999999999991</c:v>
                </c:pt>
                <c:pt idx="172">
                  <c:v>8.7941000000000003</c:v>
                </c:pt>
                <c:pt idx="173">
                  <c:v>8.7882999999999996</c:v>
                </c:pt>
                <c:pt idx="174">
                  <c:v>8.8161000000000005</c:v>
                </c:pt>
                <c:pt idx="175">
                  <c:v>8.8321000000000005</c:v>
                </c:pt>
                <c:pt idx="176">
                  <c:v>8.8788999999999998</c:v>
                </c:pt>
                <c:pt idx="177">
                  <c:v>8.9315999999999995</c:v>
                </c:pt>
                <c:pt idx="178">
                  <c:v>8.7649000000000008</c:v>
                </c:pt>
                <c:pt idx="179">
                  <c:v>8.9154</c:v>
                </c:pt>
                <c:pt idx="180">
                  <c:v>9.0510000000000002</c:v>
                </c:pt>
                <c:pt idx="181">
                  <c:v>9.1008999999999993</c:v>
                </c:pt>
                <c:pt idx="182">
                  <c:v>8.9872999999999994</c:v>
                </c:pt>
                <c:pt idx="183">
                  <c:v>8.9602000000000004</c:v>
                </c:pt>
                <c:pt idx="184">
                  <c:v>8.8408999999999995</c:v>
                </c:pt>
                <c:pt idx="185">
                  <c:v>8.8179999999999996</c:v>
                </c:pt>
                <c:pt idx="186">
                  <c:v>8.9161999999999999</c:v>
                </c:pt>
                <c:pt idx="187">
                  <c:v>9.1791999999999998</c:v>
                </c:pt>
                <c:pt idx="188">
                  <c:v>9.1548999999999996</c:v>
                </c:pt>
                <c:pt idx="189">
                  <c:v>9.1783999999999999</c:v>
                </c:pt>
                <c:pt idx="190">
                  <c:v>9.2027000000000001</c:v>
                </c:pt>
                <c:pt idx="191">
                  <c:v>9.3869000000000007</c:v>
                </c:pt>
                <c:pt idx="192">
                  <c:v>9.4076000000000004</c:v>
                </c:pt>
                <c:pt idx="193">
                  <c:v>9.2250999999999994</c:v>
                </c:pt>
                <c:pt idx="194">
                  <c:v>9.5295000000000005</c:v>
                </c:pt>
                <c:pt idx="195">
                  <c:v>9.5898000000000003</c:v>
                </c:pt>
                <c:pt idx="196">
                  <c:v>9.6489999999999991</c:v>
                </c:pt>
                <c:pt idx="197">
                  <c:v>9.8228000000000009</c:v>
                </c:pt>
                <c:pt idx="198">
                  <c:v>10.074999999999999</c:v>
                </c:pt>
                <c:pt idx="199">
                  <c:v>10.1448</c:v>
                </c:pt>
                <c:pt idx="200">
                  <c:v>9.9445999999999994</c:v>
                </c:pt>
                <c:pt idx="201">
                  <c:v>9.9337</c:v>
                </c:pt>
                <c:pt idx="202">
                  <c:v>9.9145000000000003</c:v>
                </c:pt>
                <c:pt idx="203">
                  <c:v>9.9659999999999993</c:v>
                </c:pt>
                <c:pt idx="204">
                  <c:v>9.9911999999999992</c:v>
                </c:pt>
                <c:pt idx="205">
                  <c:v>10.0351</c:v>
                </c:pt>
                <c:pt idx="206">
                  <c:v>10.1014</c:v>
                </c:pt>
                <c:pt idx="207">
                  <c:v>9.9323999999999995</c:v>
                </c:pt>
                <c:pt idx="208">
                  <c:v>10.039</c:v>
                </c:pt>
                <c:pt idx="209">
                  <c:v>9.9923000000000002</c:v>
                </c:pt>
                <c:pt idx="210">
                  <c:v>9.9475999999999996</c:v>
                </c:pt>
                <c:pt idx="211">
                  <c:v>9.8667999999999996</c:v>
                </c:pt>
                <c:pt idx="212">
                  <c:v>9.9725000000000001</c:v>
                </c:pt>
                <c:pt idx="213">
                  <c:v>10.120200000000001</c:v>
                </c:pt>
                <c:pt idx="214">
                  <c:v>10.087999999999999</c:v>
                </c:pt>
                <c:pt idx="215">
                  <c:v>10.021800000000001</c:v>
                </c:pt>
                <c:pt idx="216">
                  <c:v>9.8119999999999994</c:v>
                </c:pt>
                <c:pt idx="217">
                  <c:v>10.2643</c:v>
                </c:pt>
                <c:pt idx="218">
                  <c:v>10.032500000000001</c:v>
                </c:pt>
                <c:pt idx="219">
                  <c:v>10.023999999999999</c:v>
                </c:pt>
                <c:pt idx="220">
                  <c:v>10.050700000000001</c:v>
                </c:pt>
                <c:pt idx="221">
                  <c:v>10.057399999999999</c:v>
                </c:pt>
                <c:pt idx="222">
                  <c:v>10.077299999999999</c:v>
                </c:pt>
                <c:pt idx="223">
                  <c:v>10.1219</c:v>
                </c:pt>
                <c:pt idx="224">
                  <c:v>10.398</c:v>
                </c:pt>
                <c:pt idx="225">
                  <c:v>10.472899999999999</c:v>
                </c:pt>
                <c:pt idx="226">
                  <c:v>11.022399999999999</c:v>
                </c:pt>
                <c:pt idx="227">
                  <c:v>11.0473</c:v>
                </c:pt>
                <c:pt idx="228">
                  <c:v>11.198399999999999</c:v>
                </c:pt>
                <c:pt idx="229">
                  <c:v>11.121</c:v>
                </c:pt>
                <c:pt idx="230">
                  <c:v>11.2667</c:v>
                </c:pt>
                <c:pt idx="231">
                  <c:v>11.260999999999999</c:v>
                </c:pt>
                <c:pt idx="232">
                  <c:v>11.4316</c:v>
                </c:pt>
                <c:pt idx="233">
                  <c:v>10.983000000000001</c:v>
                </c:pt>
                <c:pt idx="234">
                  <c:v>11.0915</c:v>
                </c:pt>
                <c:pt idx="235">
                  <c:v>11.079700000000001</c:v>
                </c:pt>
                <c:pt idx="236">
                  <c:v>11.138999999999999</c:v>
                </c:pt>
                <c:pt idx="237">
                  <c:v>11.1609</c:v>
                </c:pt>
                <c:pt idx="238">
                  <c:v>11.161300000000001</c:v>
                </c:pt>
                <c:pt idx="239">
                  <c:v>11.237500000000001</c:v>
                </c:pt>
                <c:pt idx="240">
                  <c:v>11.240500000000001</c:v>
                </c:pt>
                <c:pt idx="241">
                  <c:v>11.369199999999999</c:v>
                </c:pt>
                <c:pt idx="242">
                  <c:v>11.333600000000001</c:v>
                </c:pt>
                <c:pt idx="243">
                  <c:v>11.3452</c:v>
                </c:pt>
                <c:pt idx="244">
                  <c:v>11.390700000000001</c:v>
                </c:pt>
                <c:pt idx="245">
                  <c:v>11.3973</c:v>
                </c:pt>
                <c:pt idx="246">
                  <c:v>11.3992</c:v>
                </c:pt>
                <c:pt idx="247">
                  <c:v>11.4207</c:v>
                </c:pt>
                <c:pt idx="248">
                  <c:v>11.3538</c:v>
                </c:pt>
                <c:pt idx="249">
                  <c:v>11.334</c:v>
                </c:pt>
                <c:pt idx="250">
                  <c:v>11.335800000000001</c:v>
                </c:pt>
                <c:pt idx="251">
                  <c:v>11.350300000000001</c:v>
                </c:pt>
                <c:pt idx="252">
                  <c:v>11.5465</c:v>
                </c:pt>
                <c:pt idx="253">
                  <c:v>11.6835</c:v>
                </c:pt>
                <c:pt idx="254">
                  <c:v>11.788600000000001</c:v>
                </c:pt>
              </c:numCache>
            </c:numRef>
          </c:val>
          <c:smooth val="0"/>
          <c:extLst>
            <c:ext xmlns:c16="http://schemas.microsoft.com/office/drawing/2014/chart" uri="{C3380CC4-5D6E-409C-BE32-E72D297353CC}">
              <c16:uniqueId val="{00000003-E9E3-496D-8F7B-9925001516A4}"/>
            </c:ext>
          </c:extLst>
        </c:ser>
        <c:dLbls>
          <c:showLegendKey val="0"/>
          <c:showVal val="0"/>
          <c:showCatName val="0"/>
          <c:showSerName val="0"/>
          <c:showPercent val="0"/>
          <c:showBubbleSize val="0"/>
        </c:dLbls>
        <c:smooth val="0"/>
        <c:axId val="561611168"/>
        <c:axId val="561602544"/>
      </c:lineChart>
      <c:dateAx>
        <c:axId val="561611168"/>
        <c:scaling>
          <c:orientation val="minMax"/>
          <c:min val="43556"/>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1602544"/>
        <c:crosses val="autoZero"/>
        <c:auto val="1"/>
        <c:lblOffset val="100"/>
        <c:baseTimeUnit val="days"/>
        <c:majorUnit val="2"/>
        <c:majorTimeUnit val="months"/>
      </c:dateAx>
      <c:valAx>
        <c:axId val="561602544"/>
        <c:scaling>
          <c:orientation val="minMax"/>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HEA Grapalat" panose="02000506050000020003" pitchFamily="50" charset="0"/>
                <a:ea typeface="+mn-ea"/>
                <a:cs typeface="+mn-cs"/>
              </a:defRPr>
            </a:pPr>
            <a:endParaRPr lang="en-US"/>
          </a:p>
        </c:txPr>
        <c:crossAx val="561611168"/>
        <c:crosses val="autoZero"/>
        <c:crossBetween val="between"/>
      </c:valAx>
      <c:spPr>
        <a:noFill/>
        <a:ln>
          <a:noFill/>
        </a:ln>
        <a:effectLst/>
      </c:spPr>
    </c:plotArea>
    <c:legend>
      <c:legendPos val="b"/>
      <c:layout>
        <c:manualLayout>
          <c:xMode val="edge"/>
          <c:yMode val="edge"/>
          <c:x val="1.3809126984126984E-2"/>
          <c:y val="0.82353666666666669"/>
          <c:w val="0.97742142857142855"/>
          <c:h val="0.17646333333333333"/>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41936844379028E-2"/>
          <c:y val="4.4328240740740738E-2"/>
          <c:w val="0.92325227096936058"/>
          <c:h val="0.49366018518518529"/>
        </c:manualLayout>
      </c:layout>
      <c:lineChart>
        <c:grouping val="standard"/>
        <c:varyColors val="0"/>
        <c:ser>
          <c:idx val="0"/>
          <c:order val="0"/>
          <c:tx>
            <c:strRef>
              <c:f>'Chart 37'!$B$1</c:f>
              <c:strCache>
                <c:ptCount val="1"/>
                <c:pt idx="0">
                  <c:v>Consumer loans</c:v>
                </c:pt>
              </c:strCache>
            </c:strRef>
          </c:tx>
          <c:marker>
            <c:symbol val="none"/>
          </c:marker>
          <c:cat>
            <c:strRef>
              <c:f>'Chart 37'!$A$2:$A$28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37'!$B$2:$B$28</c:f>
              <c:numCache>
                <c:formatCode>0.0</c:formatCode>
                <c:ptCount val="27"/>
                <c:pt idx="0">
                  <c:v>20.010790939501074</c:v>
                </c:pt>
                <c:pt idx="1">
                  <c:v>19.70945345614798</c:v>
                </c:pt>
                <c:pt idx="2">
                  <c:v>19.448329234939099</c:v>
                </c:pt>
                <c:pt idx="3">
                  <c:v>18.103132292980547</c:v>
                </c:pt>
                <c:pt idx="4">
                  <c:v>18.207205193465256</c:v>
                </c:pt>
                <c:pt idx="5">
                  <c:v>17.076736916480993</c:v>
                </c:pt>
                <c:pt idx="6">
                  <c:v>16.367642717970693</c:v>
                </c:pt>
                <c:pt idx="7">
                  <c:v>14.919594500554242</c:v>
                </c:pt>
                <c:pt idx="8">
                  <c:v>13.92651345548151</c:v>
                </c:pt>
                <c:pt idx="9">
                  <c:v>13.649409324102253</c:v>
                </c:pt>
                <c:pt idx="10">
                  <c:v>13.098387666233945</c:v>
                </c:pt>
                <c:pt idx="11">
                  <c:v>12.172744298537321</c:v>
                </c:pt>
                <c:pt idx="12">
                  <c:v>13.417447907644348</c:v>
                </c:pt>
                <c:pt idx="13">
                  <c:v>13.557791267422298</c:v>
                </c:pt>
                <c:pt idx="14">
                  <c:v>13.870095674794861</c:v>
                </c:pt>
                <c:pt idx="15">
                  <c:v>13.641169081161328</c:v>
                </c:pt>
                <c:pt idx="16">
                  <c:v>13.959483646596437</c:v>
                </c:pt>
                <c:pt idx="17">
                  <c:v>13.694736063598572</c:v>
                </c:pt>
                <c:pt idx="18">
                  <c:v>13.835559623221881</c:v>
                </c:pt>
                <c:pt idx="19">
                  <c:v>13.612636014004826</c:v>
                </c:pt>
                <c:pt idx="20">
                  <c:v>13.99717312710442</c:v>
                </c:pt>
                <c:pt idx="21">
                  <c:v>14.159533124356482</c:v>
                </c:pt>
                <c:pt idx="22">
                  <c:v>14.416561774419321</c:v>
                </c:pt>
                <c:pt idx="23">
                  <c:v>14.162821051820222</c:v>
                </c:pt>
                <c:pt idx="24">
                  <c:v>15.060459157773892</c:v>
                </c:pt>
                <c:pt idx="25">
                  <c:v>15.001870043954584</c:v>
                </c:pt>
                <c:pt idx="26">
                  <c:v>15.492244452489468</c:v>
                </c:pt>
              </c:numCache>
            </c:numRef>
          </c:val>
          <c:smooth val="0"/>
          <c:extLst>
            <c:ext xmlns:c16="http://schemas.microsoft.com/office/drawing/2014/chart" uri="{C3380CC4-5D6E-409C-BE32-E72D297353CC}">
              <c16:uniqueId val="{00000000-BC81-49A4-B1C5-64DEB5A7E17E}"/>
            </c:ext>
          </c:extLst>
        </c:ser>
        <c:ser>
          <c:idx val="1"/>
          <c:order val="1"/>
          <c:tx>
            <c:strRef>
              <c:f>'Chart 37'!$C$1</c:f>
              <c:strCache>
                <c:ptCount val="1"/>
                <c:pt idx="0">
                  <c:v>Mortgage loans</c:v>
                </c:pt>
              </c:strCache>
            </c:strRef>
          </c:tx>
          <c:marker>
            <c:symbol val="none"/>
          </c:marker>
          <c:cat>
            <c:strRef>
              <c:f>'Chart 37'!$A$2:$A$28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37'!$C$2:$C$28</c:f>
              <c:numCache>
                <c:formatCode>0.0</c:formatCode>
                <c:ptCount val="27"/>
                <c:pt idx="0">
                  <c:v>12.699150696785194</c:v>
                </c:pt>
                <c:pt idx="1">
                  <c:v>12.772044111879234</c:v>
                </c:pt>
                <c:pt idx="2">
                  <c:v>11.615358357344627</c:v>
                </c:pt>
                <c:pt idx="3">
                  <c:v>12.939117393753376</c:v>
                </c:pt>
                <c:pt idx="4">
                  <c:v>12.453423484050484</c:v>
                </c:pt>
                <c:pt idx="5">
                  <c:v>11.578139736924673</c:v>
                </c:pt>
                <c:pt idx="6">
                  <c:v>11.795329870782258</c:v>
                </c:pt>
                <c:pt idx="7">
                  <c:v>11.212999673928655</c:v>
                </c:pt>
                <c:pt idx="8">
                  <c:v>11.142171123005989</c:v>
                </c:pt>
                <c:pt idx="9">
                  <c:v>11.322704922510853</c:v>
                </c:pt>
                <c:pt idx="10">
                  <c:v>10.989362916753818</c:v>
                </c:pt>
                <c:pt idx="11">
                  <c:v>10.54892998245619</c:v>
                </c:pt>
                <c:pt idx="12">
                  <c:v>10.986820843974625</c:v>
                </c:pt>
                <c:pt idx="13">
                  <c:v>10.854729344903163</c:v>
                </c:pt>
                <c:pt idx="14">
                  <c:v>10.797183163126004</c:v>
                </c:pt>
                <c:pt idx="15">
                  <c:v>10.772542647451155</c:v>
                </c:pt>
                <c:pt idx="16">
                  <c:v>10.642161662658447</c:v>
                </c:pt>
                <c:pt idx="17">
                  <c:v>10.897560978117115</c:v>
                </c:pt>
                <c:pt idx="18">
                  <c:v>10.762728912977643</c:v>
                </c:pt>
                <c:pt idx="19">
                  <c:v>10.404996693999061</c:v>
                </c:pt>
                <c:pt idx="20">
                  <c:v>10.652170212677158</c:v>
                </c:pt>
                <c:pt idx="21">
                  <c:v>10.69380471099316</c:v>
                </c:pt>
                <c:pt idx="22">
                  <c:v>10.731023828360119</c:v>
                </c:pt>
                <c:pt idx="23">
                  <c:v>10.736103223199201</c:v>
                </c:pt>
                <c:pt idx="24">
                  <c:v>11.099993313606388</c:v>
                </c:pt>
                <c:pt idx="25">
                  <c:v>11.514850408466174</c:v>
                </c:pt>
                <c:pt idx="26">
                  <c:v>11.682331724734185</c:v>
                </c:pt>
              </c:numCache>
            </c:numRef>
          </c:val>
          <c:smooth val="0"/>
          <c:extLst>
            <c:ext xmlns:c16="http://schemas.microsoft.com/office/drawing/2014/chart" uri="{C3380CC4-5D6E-409C-BE32-E72D297353CC}">
              <c16:uniqueId val="{00000001-BC81-49A4-B1C5-64DEB5A7E17E}"/>
            </c:ext>
          </c:extLst>
        </c:ser>
        <c:ser>
          <c:idx val="2"/>
          <c:order val="2"/>
          <c:tx>
            <c:strRef>
              <c:f>'Chart 37'!$D$1</c:f>
              <c:strCache>
                <c:ptCount val="1"/>
                <c:pt idx="0">
                  <c:v>Loans to individuals, up to 1 year</c:v>
                </c:pt>
              </c:strCache>
            </c:strRef>
          </c:tx>
          <c:spPr>
            <a:ln>
              <a:solidFill>
                <a:srgbClr val="FFC000"/>
              </a:solidFill>
              <a:prstDash val="dash"/>
            </a:ln>
          </c:spPr>
          <c:marker>
            <c:symbol val="none"/>
          </c:marker>
          <c:cat>
            <c:strRef>
              <c:f>'Chart 37'!$A$2:$A$28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37'!$D$2:$D$28</c:f>
              <c:numCache>
                <c:formatCode>0.0</c:formatCode>
                <c:ptCount val="27"/>
                <c:pt idx="0">
                  <c:v>21.139138069528791</c:v>
                </c:pt>
                <c:pt idx="1">
                  <c:v>20.989917692868548</c:v>
                </c:pt>
                <c:pt idx="2">
                  <c:v>21.225946811490971</c:v>
                </c:pt>
                <c:pt idx="3">
                  <c:v>19.430742726357138</c:v>
                </c:pt>
                <c:pt idx="4">
                  <c:v>19.152149575633423</c:v>
                </c:pt>
                <c:pt idx="5">
                  <c:v>18.023866245139661</c:v>
                </c:pt>
                <c:pt idx="6">
                  <c:v>17.065438906267833</c:v>
                </c:pt>
                <c:pt idx="7">
                  <c:v>16.048939290094403</c:v>
                </c:pt>
                <c:pt idx="8">
                  <c:v>15.716025593304598</c:v>
                </c:pt>
                <c:pt idx="9">
                  <c:v>15.18908855805295</c:v>
                </c:pt>
                <c:pt idx="10">
                  <c:v>14.400940391015304</c:v>
                </c:pt>
                <c:pt idx="11">
                  <c:v>14.047728948281371</c:v>
                </c:pt>
                <c:pt idx="12">
                  <c:v>14.28490935105985</c:v>
                </c:pt>
                <c:pt idx="13">
                  <c:v>14.179614966207392</c:v>
                </c:pt>
                <c:pt idx="14">
                  <c:v>14.077676365075071</c:v>
                </c:pt>
                <c:pt idx="15">
                  <c:v>14.166216952867257</c:v>
                </c:pt>
                <c:pt idx="16">
                  <c:v>14.074775222058268</c:v>
                </c:pt>
                <c:pt idx="17">
                  <c:v>14.013552675558012</c:v>
                </c:pt>
                <c:pt idx="18">
                  <c:v>14.199279356061483</c:v>
                </c:pt>
                <c:pt idx="19">
                  <c:v>14.114884128513626</c:v>
                </c:pt>
                <c:pt idx="20">
                  <c:v>14.02743654385189</c:v>
                </c:pt>
                <c:pt idx="21">
                  <c:v>14.16168182506938</c:v>
                </c:pt>
                <c:pt idx="22">
                  <c:v>14.323160797750944</c:v>
                </c:pt>
                <c:pt idx="23">
                  <c:v>14.192494881756998</c:v>
                </c:pt>
                <c:pt idx="24">
                  <c:v>14.712117371566702</c:v>
                </c:pt>
                <c:pt idx="25">
                  <c:v>14.395754615521994</c:v>
                </c:pt>
                <c:pt idx="26">
                  <c:v>14.852623108680046</c:v>
                </c:pt>
              </c:numCache>
            </c:numRef>
          </c:val>
          <c:smooth val="0"/>
          <c:extLst>
            <c:ext xmlns:c16="http://schemas.microsoft.com/office/drawing/2014/chart" uri="{C3380CC4-5D6E-409C-BE32-E72D297353CC}">
              <c16:uniqueId val="{00000002-BC81-49A4-B1C5-64DEB5A7E17E}"/>
            </c:ext>
          </c:extLst>
        </c:ser>
        <c:ser>
          <c:idx val="4"/>
          <c:order val="3"/>
          <c:tx>
            <c:strRef>
              <c:f>'Chart 37'!$F$1</c:f>
              <c:strCache>
                <c:ptCount val="1"/>
                <c:pt idx="0">
                  <c:v>Loans to legal persons up to 1 year</c:v>
                </c:pt>
              </c:strCache>
            </c:strRef>
          </c:tx>
          <c:spPr>
            <a:ln w="15875">
              <a:solidFill>
                <a:schemeClr val="accent6">
                  <a:lumMod val="75000"/>
                </a:schemeClr>
              </a:solidFill>
              <a:prstDash val="dash"/>
            </a:ln>
          </c:spPr>
          <c:marker>
            <c:symbol val="none"/>
          </c:marker>
          <c:cat>
            <c:strRef>
              <c:f>'Chart 37'!$A$2:$A$28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37'!$F$2:$F$28</c:f>
              <c:numCache>
                <c:formatCode>0.0</c:formatCode>
                <c:ptCount val="27"/>
                <c:pt idx="0">
                  <c:v>14.983123387806041</c:v>
                </c:pt>
                <c:pt idx="1">
                  <c:v>13.245613425632087</c:v>
                </c:pt>
                <c:pt idx="2">
                  <c:v>14.232280181130683</c:v>
                </c:pt>
                <c:pt idx="3">
                  <c:v>12.298132962242089</c:v>
                </c:pt>
                <c:pt idx="4">
                  <c:v>14.221528408592174</c:v>
                </c:pt>
                <c:pt idx="5">
                  <c:v>10.960345365737254</c:v>
                </c:pt>
                <c:pt idx="6">
                  <c:v>9.8078318637371638</c:v>
                </c:pt>
                <c:pt idx="7">
                  <c:v>11.069447988923162</c:v>
                </c:pt>
                <c:pt idx="8">
                  <c:v>11.400969538989559</c:v>
                </c:pt>
                <c:pt idx="9">
                  <c:v>11.062201055660054</c:v>
                </c:pt>
                <c:pt idx="10">
                  <c:v>11.536808470795991</c:v>
                </c:pt>
                <c:pt idx="11">
                  <c:v>10.486933379193554</c:v>
                </c:pt>
                <c:pt idx="12">
                  <c:v>11.321533789078094</c:v>
                </c:pt>
                <c:pt idx="13">
                  <c:v>11.029167906310994</c:v>
                </c:pt>
                <c:pt idx="14">
                  <c:v>10.903694313108764</c:v>
                </c:pt>
                <c:pt idx="15">
                  <c:v>10.502227019705362</c:v>
                </c:pt>
                <c:pt idx="16">
                  <c:v>10.697230213082571</c:v>
                </c:pt>
                <c:pt idx="17">
                  <c:v>10.484133954867682</c:v>
                </c:pt>
                <c:pt idx="18">
                  <c:v>10.643993845896812</c:v>
                </c:pt>
                <c:pt idx="19">
                  <c:v>10.261034990541852</c:v>
                </c:pt>
                <c:pt idx="20">
                  <c:v>10.687680331896377</c:v>
                </c:pt>
                <c:pt idx="21">
                  <c:v>8.8828018939071001</c:v>
                </c:pt>
                <c:pt idx="22">
                  <c:v>11.012675765111588</c:v>
                </c:pt>
                <c:pt idx="23">
                  <c:v>11.172233535871971</c:v>
                </c:pt>
                <c:pt idx="24">
                  <c:v>10.873680073966874</c:v>
                </c:pt>
                <c:pt idx="25">
                  <c:v>10.033384699022223</c:v>
                </c:pt>
                <c:pt idx="26">
                  <c:v>10.439450080118483</c:v>
                </c:pt>
              </c:numCache>
            </c:numRef>
          </c:val>
          <c:smooth val="0"/>
          <c:extLst>
            <c:ext xmlns:c16="http://schemas.microsoft.com/office/drawing/2014/chart" uri="{C3380CC4-5D6E-409C-BE32-E72D297353CC}">
              <c16:uniqueId val="{00000003-BC81-49A4-B1C5-64DEB5A7E17E}"/>
            </c:ext>
          </c:extLst>
        </c:ser>
        <c:ser>
          <c:idx val="3"/>
          <c:order val="4"/>
          <c:tx>
            <c:strRef>
              <c:f>'Chart 37'!$E$1</c:f>
              <c:strCache>
                <c:ptCount val="1"/>
                <c:pt idx="0">
                  <c:v>Loans to individuals, up to 1 year</c:v>
                </c:pt>
              </c:strCache>
            </c:strRef>
          </c:tx>
          <c:marker>
            <c:symbol val="none"/>
          </c:marker>
          <c:cat>
            <c:strRef>
              <c:f>'Chart 37'!$A$2:$A$28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37'!$E$2:$E$28</c:f>
              <c:numCache>
                <c:formatCode>0.0</c:formatCode>
                <c:ptCount val="27"/>
                <c:pt idx="0">
                  <c:v>19.019178045034973</c:v>
                </c:pt>
                <c:pt idx="1">
                  <c:v>18.648871912507659</c:v>
                </c:pt>
                <c:pt idx="2">
                  <c:v>17.929963177206087</c:v>
                </c:pt>
                <c:pt idx="3">
                  <c:v>17.313154573451669</c:v>
                </c:pt>
                <c:pt idx="4">
                  <c:v>17.49069250252985</c:v>
                </c:pt>
                <c:pt idx="5">
                  <c:v>16.366255182848462</c:v>
                </c:pt>
                <c:pt idx="6">
                  <c:v>15.788015120178258</c:v>
                </c:pt>
                <c:pt idx="7">
                  <c:v>14.151706844937282</c:v>
                </c:pt>
                <c:pt idx="8">
                  <c:v>13.273415964525919</c:v>
                </c:pt>
                <c:pt idx="9">
                  <c:v>13.170272780206348</c:v>
                </c:pt>
                <c:pt idx="10">
                  <c:v>12.681882041007052</c:v>
                </c:pt>
                <c:pt idx="11">
                  <c:v>11.736864397431738</c:v>
                </c:pt>
                <c:pt idx="12">
                  <c:v>13.058241203869166</c:v>
                </c:pt>
                <c:pt idx="13">
                  <c:v>13.187580885519194</c:v>
                </c:pt>
                <c:pt idx="14">
                  <c:v>13.521569174222931</c:v>
                </c:pt>
                <c:pt idx="15">
                  <c:v>13.283562388796085</c:v>
                </c:pt>
                <c:pt idx="16">
                  <c:v>13.544360135476678</c:v>
                </c:pt>
                <c:pt idx="17">
                  <c:v>13.282698112037529</c:v>
                </c:pt>
                <c:pt idx="18">
                  <c:v>13.262240477805827</c:v>
                </c:pt>
                <c:pt idx="19">
                  <c:v>12.890183969001653</c:v>
                </c:pt>
                <c:pt idx="20">
                  <c:v>13.389858539181496</c:v>
                </c:pt>
                <c:pt idx="21">
                  <c:v>13.507721619585775</c:v>
                </c:pt>
                <c:pt idx="22">
                  <c:v>13.671377183667509</c:v>
                </c:pt>
                <c:pt idx="23">
                  <c:v>13.349221142661149</c:v>
                </c:pt>
                <c:pt idx="24">
                  <c:v>14.401190882734172</c:v>
                </c:pt>
                <c:pt idx="25">
                  <c:v>14.341605638655182</c:v>
                </c:pt>
                <c:pt idx="26">
                  <c:v>14.703868675652226</c:v>
                </c:pt>
              </c:numCache>
            </c:numRef>
          </c:val>
          <c:smooth val="0"/>
          <c:extLst>
            <c:ext xmlns:c16="http://schemas.microsoft.com/office/drawing/2014/chart" uri="{C3380CC4-5D6E-409C-BE32-E72D297353CC}">
              <c16:uniqueId val="{00000004-BC81-49A4-B1C5-64DEB5A7E17E}"/>
            </c:ext>
          </c:extLst>
        </c:ser>
        <c:ser>
          <c:idx val="5"/>
          <c:order val="5"/>
          <c:tx>
            <c:strRef>
              <c:f>'Chart 37'!$G$1</c:f>
              <c:strCache>
                <c:ptCount val="1"/>
                <c:pt idx="0">
                  <c:v>Loans to legal persons over 1 year</c:v>
                </c:pt>
              </c:strCache>
            </c:strRef>
          </c:tx>
          <c:marker>
            <c:symbol val="none"/>
          </c:marker>
          <c:cat>
            <c:strRef>
              <c:f>'Chart 37'!$A$2:$A$28</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37'!$G$2:$G$28</c:f>
              <c:numCache>
                <c:formatCode>0.0</c:formatCode>
                <c:ptCount val="27"/>
                <c:pt idx="0">
                  <c:v>15.155874628646375</c:v>
                </c:pt>
                <c:pt idx="1">
                  <c:v>12.983295381112271</c:v>
                </c:pt>
                <c:pt idx="2">
                  <c:v>14.265612291010099</c:v>
                </c:pt>
                <c:pt idx="3">
                  <c:v>12.871243719805019</c:v>
                </c:pt>
                <c:pt idx="4">
                  <c:v>12.641246511583949</c:v>
                </c:pt>
                <c:pt idx="5">
                  <c:v>12.812550588982454</c:v>
                </c:pt>
                <c:pt idx="6">
                  <c:v>12.472256486726865</c:v>
                </c:pt>
                <c:pt idx="7">
                  <c:v>10.171450196794011</c:v>
                </c:pt>
                <c:pt idx="8">
                  <c:v>11.44837013148326</c:v>
                </c:pt>
                <c:pt idx="9">
                  <c:v>10.993454032262679</c:v>
                </c:pt>
                <c:pt idx="10">
                  <c:v>11.384288550116086</c:v>
                </c:pt>
                <c:pt idx="11">
                  <c:v>11.232644292964101</c:v>
                </c:pt>
                <c:pt idx="12">
                  <c:v>11.098506891675136</c:v>
                </c:pt>
                <c:pt idx="13">
                  <c:v>10.872399898609975</c:v>
                </c:pt>
                <c:pt idx="14">
                  <c:v>12.107394907233161</c:v>
                </c:pt>
                <c:pt idx="15">
                  <c:v>10.471673777280284</c:v>
                </c:pt>
                <c:pt idx="16">
                  <c:v>11.711769301453263</c:v>
                </c:pt>
                <c:pt idx="17">
                  <c:v>10.623184580756813</c:v>
                </c:pt>
                <c:pt idx="18">
                  <c:v>11.827745162923888</c:v>
                </c:pt>
                <c:pt idx="19">
                  <c:v>10.513505648105001</c:v>
                </c:pt>
                <c:pt idx="20">
                  <c:v>11.195709710587739</c:v>
                </c:pt>
                <c:pt idx="21">
                  <c:v>10.631112875119765</c:v>
                </c:pt>
                <c:pt idx="22">
                  <c:v>10.818773522434961</c:v>
                </c:pt>
                <c:pt idx="23">
                  <c:v>10.699541192707271</c:v>
                </c:pt>
                <c:pt idx="24">
                  <c:v>11.454128773875672</c:v>
                </c:pt>
                <c:pt idx="25">
                  <c:v>12.152711459701273</c:v>
                </c:pt>
                <c:pt idx="26">
                  <c:v>12.881791361440751</c:v>
                </c:pt>
              </c:numCache>
            </c:numRef>
          </c:val>
          <c:smooth val="0"/>
          <c:extLst>
            <c:ext xmlns:c16="http://schemas.microsoft.com/office/drawing/2014/chart" uri="{C3380CC4-5D6E-409C-BE32-E72D297353CC}">
              <c16:uniqueId val="{00000005-BC81-49A4-B1C5-64DEB5A7E17E}"/>
            </c:ext>
          </c:extLst>
        </c:ser>
        <c:dLbls>
          <c:showLegendKey val="0"/>
          <c:showVal val="0"/>
          <c:showCatName val="0"/>
          <c:showSerName val="0"/>
          <c:showPercent val="0"/>
          <c:showBubbleSize val="0"/>
        </c:dLbls>
        <c:smooth val="0"/>
        <c:axId val="561602152"/>
        <c:axId val="561602936"/>
      </c:lineChart>
      <c:catAx>
        <c:axId val="561602152"/>
        <c:scaling>
          <c:orientation val="minMax"/>
        </c:scaling>
        <c:delete val="0"/>
        <c:axPos val="b"/>
        <c:numFmt formatCode="General" sourceLinked="1"/>
        <c:majorTickMark val="out"/>
        <c:minorTickMark val="none"/>
        <c:tickLblPos val="nextTo"/>
        <c:txPr>
          <a:bodyPr/>
          <a:lstStyle/>
          <a:p>
            <a:pPr>
              <a:defRPr sz="600">
                <a:latin typeface="GHEA Grapalat" panose="02000506050000020003" pitchFamily="50" charset="0"/>
              </a:defRPr>
            </a:pPr>
            <a:endParaRPr lang="en-US"/>
          </a:p>
        </c:txPr>
        <c:crossAx val="561602936"/>
        <c:crosses val="autoZero"/>
        <c:auto val="1"/>
        <c:lblAlgn val="ctr"/>
        <c:lblOffset val="100"/>
        <c:tickLblSkip val="2"/>
        <c:noMultiLvlLbl val="1"/>
      </c:catAx>
      <c:valAx>
        <c:axId val="561602936"/>
        <c:scaling>
          <c:orientation val="minMax"/>
          <c:min val="5"/>
        </c:scaling>
        <c:delete val="0"/>
        <c:axPos val="l"/>
        <c:numFmt formatCode="0" sourceLinked="0"/>
        <c:majorTickMark val="out"/>
        <c:minorTickMark val="none"/>
        <c:tickLblPos val="nextTo"/>
        <c:txPr>
          <a:bodyPr/>
          <a:lstStyle/>
          <a:p>
            <a:pPr>
              <a:defRPr sz="600">
                <a:latin typeface="GHEA Grapalat" panose="02000506050000020003" pitchFamily="50" charset="0"/>
              </a:defRPr>
            </a:pPr>
            <a:endParaRPr lang="en-US"/>
          </a:p>
        </c:txPr>
        <c:crossAx val="561602152"/>
        <c:crosses val="autoZero"/>
        <c:crossBetween val="between"/>
        <c:majorUnit val="5"/>
      </c:valAx>
      <c:spPr>
        <a:noFill/>
      </c:spPr>
    </c:plotArea>
    <c:legend>
      <c:legendPos val="r"/>
      <c:layout>
        <c:manualLayout>
          <c:xMode val="edge"/>
          <c:yMode val="edge"/>
          <c:x val="0"/>
          <c:y val="0.64671574074074067"/>
          <c:w val="0.73769047906845564"/>
          <c:h val="0.35328425925925927"/>
        </c:manualLayout>
      </c:layout>
      <c:overlay val="0"/>
      <c:txPr>
        <a:bodyPr/>
        <a:lstStyle/>
        <a:p>
          <a:pPr>
            <a:defRPr sz="800" b="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329365079365"/>
          <c:y val="8.4666666666666668E-2"/>
          <c:w val="0.8232289682539683"/>
          <c:h val="0.55816722222222226"/>
        </c:manualLayout>
      </c:layout>
      <c:lineChart>
        <c:grouping val="standard"/>
        <c:varyColors val="0"/>
        <c:ser>
          <c:idx val="0"/>
          <c:order val="0"/>
          <c:tx>
            <c:strRef>
              <c:f>'Chart 38'!$B$1</c:f>
              <c:strCache>
                <c:ptCount val="1"/>
                <c:pt idx="0">
                  <c:v>Total loans</c:v>
                </c:pt>
              </c:strCache>
            </c:strRef>
          </c:tx>
          <c:spPr>
            <a:ln w="19050" cap="rnd">
              <a:solidFill>
                <a:srgbClr val="FFC000"/>
              </a:solidFill>
              <a:round/>
            </a:ln>
            <a:effectLst/>
          </c:spPr>
          <c:marker>
            <c:symbol val="none"/>
          </c:marker>
          <c:cat>
            <c:strRef>
              <c:f>'Chart 38'!$A$2:$A$46</c:f>
              <c:strCache>
                <c:ptCount val="45"/>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strCache>
            </c:strRef>
          </c:cat>
          <c:val>
            <c:numRef>
              <c:f>'Chart 38'!$B$2:$B$46</c:f>
              <c:numCache>
                <c:formatCode>0.0%</c:formatCode>
                <c:ptCount val="45"/>
                <c:pt idx="0">
                  <c:v>0.17631109401217926</c:v>
                </c:pt>
                <c:pt idx="1">
                  <c:v>0.18551582763697355</c:v>
                </c:pt>
                <c:pt idx="2">
                  <c:v>0.15216211512489181</c:v>
                </c:pt>
                <c:pt idx="3">
                  <c:v>0.14763264185720332</c:v>
                </c:pt>
                <c:pt idx="4">
                  <c:v>0.13626750447010891</c:v>
                </c:pt>
                <c:pt idx="5">
                  <c:v>0.12992243281391794</c:v>
                </c:pt>
                <c:pt idx="6">
                  <c:v>0.12047712782124137</c:v>
                </c:pt>
                <c:pt idx="7">
                  <c:v>0.13384529891527477</c:v>
                </c:pt>
                <c:pt idx="8">
                  <c:v>0.14643905018796416</c:v>
                </c:pt>
                <c:pt idx="9">
                  <c:v>0.14924512508112911</c:v>
                </c:pt>
                <c:pt idx="10">
                  <c:v>0.14421940195011332</c:v>
                </c:pt>
                <c:pt idx="11">
                  <c:v>0.16725402730479927</c:v>
                </c:pt>
                <c:pt idx="12">
                  <c:v>0.15920548571956231</c:v>
                </c:pt>
                <c:pt idx="13">
                  <c:v>0.15668868279310885</c:v>
                </c:pt>
                <c:pt idx="14">
                  <c:v>0.20143997391377283</c:v>
                </c:pt>
                <c:pt idx="15">
                  <c:v>0.1642895774477256</c:v>
                </c:pt>
                <c:pt idx="16">
                  <c:v>0.16870212493745057</c:v>
                </c:pt>
                <c:pt idx="17">
                  <c:v>0.17750269265622023</c:v>
                </c:pt>
                <c:pt idx="18">
                  <c:v>0.19661263593476222</c:v>
                </c:pt>
                <c:pt idx="19">
                  <c:v>0.18946255672270801</c:v>
                </c:pt>
                <c:pt idx="20">
                  <c:v>0.18333466071861701</c:v>
                </c:pt>
                <c:pt idx="21">
                  <c:v>0.17704572530604501</c:v>
                </c:pt>
                <c:pt idx="22">
                  <c:v>0.16441573303977</c:v>
                </c:pt>
                <c:pt idx="23">
                  <c:v>0.14988665296729001</c:v>
                </c:pt>
                <c:pt idx="24">
                  <c:v>0.12712917030841681</c:v>
                </c:pt>
                <c:pt idx="25">
                  <c:v>0.11024518895792951</c:v>
                </c:pt>
                <c:pt idx="26">
                  <c:v>8.1580350429958773E-2</c:v>
                </c:pt>
                <c:pt idx="27">
                  <c:v>0.10069265316889869</c:v>
                </c:pt>
                <c:pt idx="28">
                  <c:v>6.4436206671168603E-2</c:v>
                </c:pt>
                <c:pt idx="29">
                  <c:v>2.1278531236733299E-2</c:v>
                </c:pt>
                <c:pt idx="30">
                  <c:v>-1.37231516235569E-2</c:v>
                </c:pt>
                <c:pt idx="31">
                  <c:v>-1.7647580919890399E-2</c:v>
                </c:pt>
                <c:pt idx="32">
                  <c:v>-3.2509562679674003E-2</c:v>
                </c:pt>
                <c:pt idx="33">
                  <c:v>-4.4245878020306197E-2</c:v>
                </c:pt>
                <c:pt idx="34">
                  <c:v>-3.0200448650113301E-2</c:v>
                </c:pt>
                <c:pt idx="35">
                  <c:v>-4.1174221326558999E-2</c:v>
                </c:pt>
                <c:pt idx="36">
                  <c:v>-1.23014848523798E-2</c:v>
                </c:pt>
                <c:pt idx="37">
                  <c:v>-3.3696795064699402E-3</c:v>
                </c:pt>
                <c:pt idx="38">
                  <c:v>-4.2485741103548899E-3</c:v>
                </c:pt>
                <c:pt idx="39">
                  <c:v>1.03655428186499E-2</c:v>
                </c:pt>
                <c:pt idx="40">
                  <c:v>1.7000645627296598E-2</c:v>
                </c:pt>
                <c:pt idx="41">
                  <c:v>1.4011130108932301E-2</c:v>
                </c:pt>
                <c:pt idx="42">
                  <c:v>3.06724284790948E-2</c:v>
                </c:pt>
                <c:pt idx="43">
                  <c:v>2.5485340286943901E-2</c:v>
                </c:pt>
                <c:pt idx="44">
                  <c:v>3.6052217861358399E-2</c:v>
                </c:pt>
              </c:numCache>
            </c:numRef>
          </c:val>
          <c:smooth val="0"/>
          <c:extLst>
            <c:ext xmlns:c16="http://schemas.microsoft.com/office/drawing/2014/chart" uri="{C3380CC4-5D6E-409C-BE32-E72D297353CC}">
              <c16:uniqueId val="{00000000-476D-49E7-9F8C-1B7E7ED1C4ED}"/>
            </c:ext>
          </c:extLst>
        </c:ser>
        <c:ser>
          <c:idx val="1"/>
          <c:order val="1"/>
          <c:tx>
            <c:strRef>
              <c:f>'Chart 38'!$C$1</c:f>
              <c:strCache>
                <c:ptCount val="1"/>
                <c:pt idx="0">
                  <c:v>Household loans</c:v>
                </c:pt>
              </c:strCache>
            </c:strRef>
          </c:tx>
          <c:spPr>
            <a:ln w="19050" cap="rnd">
              <a:solidFill>
                <a:srgbClr val="C00000"/>
              </a:solidFill>
              <a:prstDash val="lgDash"/>
              <a:round/>
            </a:ln>
            <a:effectLst/>
          </c:spPr>
          <c:marker>
            <c:symbol val="none"/>
          </c:marker>
          <c:cat>
            <c:strRef>
              <c:f>'Chart 38'!$A$2:$A$46</c:f>
              <c:strCache>
                <c:ptCount val="45"/>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strCache>
            </c:strRef>
          </c:cat>
          <c:val>
            <c:numRef>
              <c:f>'Chart 38'!$C$2:$C$46</c:f>
              <c:numCache>
                <c:formatCode>0.0%</c:formatCode>
                <c:ptCount val="45"/>
                <c:pt idx="0">
                  <c:v>0.25638063164424096</c:v>
                </c:pt>
                <c:pt idx="1">
                  <c:v>0.26873757263275233</c:v>
                </c:pt>
                <c:pt idx="2">
                  <c:v>0.26894390993438844</c:v>
                </c:pt>
                <c:pt idx="3">
                  <c:v>0.29045841784402437</c:v>
                </c:pt>
                <c:pt idx="4">
                  <c:v>0.28207571911614515</c:v>
                </c:pt>
                <c:pt idx="5">
                  <c:v>0.29084312372459897</c:v>
                </c:pt>
                <c:pt idx="6">
                  <c:v>0.26431420126429184</c:v>
                </c:pt>
                <c:pt idx="7">
                  <c:v>0.27969192426912737</c:v>
                </c:pt>
                <c:pt idx="8">
                  <c:v>0.29378525911602127</c:v>
                </c:pt>
                <c:pt idx="9">
                  <c:v>0.29882138311057149</c:v>
                </c:pt>
                <c:pt idx="10">
                  <c:v>0.27573532922152966</c:v>
                </c:pt>
                <c:pt idx="11">
                  <c:v>0.27728777223220669</c:v>
                </c:pt>
                <c:pt idx="12">
                  <c:v>0.28487051768373695</c:v>
                </c:pt>
                <c:pt idx="13">
                  <c:v>0.27932238158944322</c:v>
                </c:pt>
                <c:pt idx="14">
                  <c:v>0.29621671098635916</c:v>
                </c:pt>
                <c:pt idx="15">
                  <c:v>0.24780084772962074</c:v>
                </c:pt>
                <c:pt idx="16">
                  <c:v>0.24282040176265762</c:v>
                </c:pt>
                <c:pt idx="17">
                  <c:v>0.22817109471053953</c:v>
                </c:pt>
                <c:pt idx="18">
                  <c:v>0.21606012670666619</c:v>
                </c:pt>
                <c:pt idx="19">
                  <c:v>0.20487076648682212</c:v>
                </c:pt>
                <c:pt idx="20">
                  <c:v>0.18417434927360765</c:v>
                </c:pt>
                <c:pt idx="21">
                  <c:v>0.14200497027474279</c:v>
                </c:pt>
                <c:pt idx="22">
                  <c:v>0.10566147062027453</c:v>
                </c:pt>
                <c:pt idx="23">
                  <c:v>8.353396555148751E-2</c:v>
                </c:pt>
                <c:pt idx="24">
                  <c:v>4.0855875687571874E-2</c:v>
                </c:pt>
                <c:pt idx="25">
                  <c:v>2.7499172081748124E-2</c:v>
                </c:pt>
                <c:pt idx="26">
                  <c:v>4.5988254779840698E-3</c:v>
                </c:pt>
                <c:pt idx="27">
                  <c:v>7.5671881665866358E-3</c:v>
                </c:pt>
                <c:pt idx="28">
                  <c:v>-1.3223695764764343E-2</c:v>
                </c:pt>
                <c:pt idx="29">
                  <c:v>-3.5032789040166823E-2</c:v>
                </c:pt>
                <c:pt idx="30">
                  <c:v>-5.3495896820790478E-2</c:v>
                </c:pt>
                <c:pt idx="31">
                  <c:v>-5.805116978686764E-2</c:v>
                </c:pt>
                <c:pt idx="32">
                  <c:v>-5.7641770688276694E-2</c:v>
                </c:pt>
                <c:pt idx="33">
                  <c:v>-4.5611277403000194E-2</c:v>
                </c:pt>
                <c:pt idx="34">
                  <c:v>-1.2431319819834585E-2</c:v>
                </c:pt>
                <c:pt idx="35">
                  <c:v>-2.7236500947157571E-3</c:v>
                </c:pt>
                <c:pt idx="36">
                  <c:v>3.4625285111275161E-2</c:v>
                </c:pt>
                <c:pt idx="37">
                  <c:v>2.4122444975211765E-2</c:v>
                </c:pt>
                <c:pt idx="38">
                  <c:v>4.0926399579980677E-2</c:v>
                </c:pt>
                <c:pt idx="39">
                  <c:v>5.7857935114621784E-2</c:v>
                </c:pt>
                <c:pt idx="40">
                  <c:v>7.4757059379290558E-2</c:v>
                </c:pt>
                <c:pt idx="41">
                  <c:v>8.3059145311325855E-2</c:v>
                </c:pt>
                <c:pt idx="42">
                  <c:v>0.10741417391305363</c:v>
                </c:pt>
                <c:pt idx="43">
                  <c:v>0.11908027090129369</c:v>
                </c:pt>
                <c:pt idx="44">
                  <c:v>0.12685587689039024</c:v>
                </c:pt>
              </c:numCache>
            </c:numRef>
          </c:val>
          <c:smooth val="0"/>
          <c:extLst>
            <c:ext xmlns:c16="http://schemas.microsoft.com/office/drawing/2014/chart" uri="{C3380CC4-5D6E-409C-BE32-E72D297353CC}">
              <c16:uniqueId val="{00000001-476D-49E7-9F8C-1B7E7ED1C4ED}"/>
            </c:ext>
          </c:extLst>
        </c:ser>
        <c:ser>
          <c:idx val="2"/>
          <c:order val="2"/>
          <c:tx>
            <c:strRef>
              <c:f>'Chart 38'!$D$1</c:f>
              <c:strCache>
                <c:ptCount val="1"/>
                <c:pt idx="0">
                  <c:v>Business loans</c:v>
                </c:pt>
              </c:strCache>
            </c:strRef>
          </c:tx>
          <c:spPr>
            <a:ln w="19050" cap="rnd" cmpd="thickThin">
              <a:solidFill>
                <a:srgbClr val="0070C0"/>
              </a:solidFill>
              <a:prstDash val="lgDash"/>
              <a:round/>
            </a:ln>
            <a:effectLst/>
          </c:spPr>
          <c:marker>
            <c:symbol val="none"/>
          </c:marker>
          <c:cat>
            <c:strRef>
              <c:f>'Chart 38'!$A$2:$A$46</c:f>
              <c:strCache>
                <c:ptCount val="45"/>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strCache>
            </c:strRef>
          </c:cat>
          <c:val>
            <c:numRef>
              <c:f>'Chart 38'!$D$2:$D$46</c:f>
              <c:numCache>
                <c:formatCode>0.0%</c:formatCode>
                <c:ptCount val="45"/>
                <c:pt idx="0">
                  <c:v>0.12297336852889829</c:v>
                </c:pt>
                <c:pt idx="1">
                  <c:v>0.13055734200502567</c:v>
                </c:pt>
                <c:pt idx="2">
                  <c:v>7.6339410729550528E-2</c:v>
                </c:pt>
                <c:pt idx="3">
                  <c:v>5.5155596746417679E-2</c:v>
                </c:pt>
                <c:pt idx="4">
                  <c:v>4.2170919328460954E-2</c:v>
                </c:pt>
                <c:pt idx="5">
                  <c:v>2.562982381529233E-2</c:v>
                </c:pt>
                <c:pt idx="6">
                  <c:v>2.3042411070256508E-2</c:v>
                </c:pt>
                <c:pt idx="7">
                  <c:v>3.497278146260463E-2</c:v>
                </c:pt>
                <c:pt idx="8">
                  <c:v>4.5760369409439283E-2</c:v>
                </c:pt>
                <c:pt idx="9">
                  <c:v>4.5089366619339266E-2</c:v>
                </c:pt>
                <c:pt idx="10">
                  <c:v>5.0510887931999093E-2</c:v>
                </c:pt>
                <c:pt idx="11">
                  <c:v>8.5335998413488712E-2</c:v>
                </c:pt>
                <c:pt idx="12">
                  <c:v>6.5549962834713149E-2</c:v>
                </c:pt>
                <c:pt idx="13">
                  <c:v>6.5804778961594312E-2</c:v>
                </c:pt>
                <c:pt idx="14">
                  <c:v>0.12889304020776371</c:v>
                </c:pt>
                <c:pt idx="15">
                  <c:v>9.8159360122692441E-2</c:v>
                </c:pt>
                <c:pt idx="16">
                  <c:v>0.10985951747677314</c:v>
                </c:pt>
                <c:pt idx="17">
                  <c:v>0.13617304754841286</c:v>
                </c:pt>
                <c:pt idx="18">
                  <c:v>0.18033213210172327</c:v>
                </c:pt>
                <c:pt idx="19">
                  <c:v>0.1765471558543259</c:v>
                </c:pt>
                <c:pt idx="20">
                  <c:v>0.18262484305460158</c:v>
                </c:pt>
                <c:pt idx="21">
                  <c:v>0.20736997597926687</c:v>
                </c:pt>
                <c:pt idx="22">
                  <c:v>0.21525509636629425</c:v>
                </c:pt>
                <c:pt idx="23">
                  <c:v>0.20802151734675989</c:v>
                </c:pt>
                <c:pt idx="24">
                  <c:v>0.20466115045535838</c:v>
                </c:pt>
                <c:pt idx="25">
                  <c:v>0.18385345344304449</c:v>
                </c:pt>
                <c:pt idx="26">
                  <c:v>0.14923982778157652</c:v>
                </c:pt>
                <c:pt idx="27">
                  <c:v>0.18448478179680006</c:v>
                </c:pt>
                <c:pt idx="28">
                  <c:v>0.13347668619627973</c:v>
                </c:pt>
                <c:pt idx="29">
                  <c:v>7.093028206477614E-2</c:v>
                </c:pt>
                <c:pt idx="30">
                  <c:v>2.0580523710523657E-2</c:v>
                </c:pt>
                <c:pt idx="31">
                  <c:v>1.7034630422381847E-2</c:v>
                </c:pt>
                <c:pt idx="32">
                  <c:v>-1.1236605491697471E-2</c:v>
                </c:pt>
                <c:pt idx="33">
                  <c:v>-4.3128232846963876E-2</c:v>
                </c:pt>
                <c:pt idx="34">
                  <c:v>-4.4189284866145595E-2</c:v>
                </c:pt>
                <c:pt idx="35">
                  <c:v>-7.1391044432527639E-2</c:v>
                </c:pt>
                <c:pt idx="36">
                  <c:v>-4.8739175806583157E-2</c:v>
                </c:pt>
                <c:pt idx="37">
                  <c:v>-2.4595833842312786E-2</c:v>
                </c:pt>
                <c:pt idx="38">
                  <c:v>-3.8955970410713303E-2</c:v>
                </c:pt>
                <c:pt idx="39">
                  <c:v>-2.5984367707343359E-2</c:v>
                </c:pt>
                <c:pt idx="40">
                  <c:v>-2.769994872982362E-2</c:v>
                </c:pt>
                <c:pt idx="41">
                  <c:v>-4.0847052274765594E-2</c:v>
                </c:pt>
                <c:pt idx="42">
                  <c:v>-3.0712532328629472E-2</c:v>
                </c:pt>
                <c:pt idx="43">
                  <c:v>-4.8924561933461286E-2</c:v>
                </c:pt>
                <c:pt idx="44">
                  <c:v>-3.720058006269733E-2</c:v>
                </c:pt>
              </c:numCache>
            </c:numRef>
          </c:val>
          <c:smooth val="0"/>
          <c:extLst>
            <c:ext xmlns:c16="http://schemas.microsoft.com/office/drawing/2014/chart" uri="{C3380CC4-5D6E-409C-BE32-E72D297353CC}">
              <c16:uniqueId val="{00000002-476D-49E7-9F8C-1B7E7ED1C4ED}"/>
            </c:ext>
          </c:extLst>
        </c:ser>
        <c:dLbls>
          <c:showLegendKey val="0"/>
          <c:showVal val="0"/>
          <c:showCatName val="0"/>
          <c:showSerName val="0"/>
          <c:showPercent val="0"/>
          <c:showBubbleSize val="0"/>
        </c:dLbls>
        <c:smooth val="0"/>
        <c:axId val="566883152"/>
        <c:axId val="566890600"/>
      </c:lineChart>
      <c:catAx>
        <c:axId val="5668831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6890600"/>
        <c:crosses val="autoZero"/>
        <c:auto val="1"/>
        <c:lblAlgn val="ctr"/>
        <c:lblOffset val="100"/>
        <c:noMultiLvlLbl val="1"/>
      </c:catAx>
      <c:valAx>
        <c:axId val="5668906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6883152"/>
        <c:crosses val="autoZero"/>
        <c:crossBetween val="between"/>
      </c:valAx>
      <c:spPr>
        <a:noFill/>
        <a:ln>
          <a:noFill/>
        </a:ln>
        <a:effectLst/>
      </c:spPr>
    </c:plotArea>
    <c:legend>
      <c:legendPos val="b"/>
      <c:layout>
        <c:manualLayout>
          <c:xMode val="edge"/>
          <c:yMode val="edge"/>
          <c:x val="6.3630952380952319E-3"/>
          <c:y val="0.79711555555555558"/>
          <c:w val="0.90663888888888888"/>
          <c:h val="0.1605511111111111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51337638545892872"/>
        </c:manualLayout>
      </c:layout>
      <c:lineChart>
        <c:grouping val="standard"/>
        <c:varyColors val="0"/>
        <c:ser>
          <c:idx val="1"/>
          <c:order val="0"/>
          <c:tx>
            <c:strRef>
              <c:f>'Chart 39'!$B$1</c:f>
              <c:strCache>
                <c:ptCount val="1"/>
                <c:pt idx="0">
                  <c:v>USD/AMD</c:v>
                </c:pt>
              </c:strCache>
            </c:strRef>
          </c:tx>
          <c:spPr>
            <a:ln w="19050" cap="rnd">
              <a:solidFill>
                <a:schemeClr val="accent2"/>
              </a:solidFill>
              <a:round/>
            </a:ln>
            <a:effectLst/>
          </c:spPr>
          <c:marker>
            <c:symbol val="none"/>
          </c:marker>
          <c:cat>
            <c:numRef>
              <c:f>'Chart 39'!$A$374:$A$691</c:f>
              <c:numCache>
                <c:formatCode>m/d/yyyy</c:formatCode>
                <c:ptCount val="318"/>
                <c:pt idx="0">
                  <c:v>44378</c:v>
                </c:pt>
                <c:pt idx="1">
                  <c:v>44379</c:v>
                </c:pt>
                <c:pt idx="2">
                  <c:v>44383</c:v>
                </c:pt>
                <c:pt idx="3">
                  <c:v>44384</c:v>
                </c:pt>
                <c:pt idx="4">
                  <c:v>44385</c:v>
                </c:pt>
                <c:pt idx="5">
                  <c:v>44386</c:v>
                </c:pt>
                <c:pt idx="6">
                  <c:v>44389</c:v>
                </c:pt>
                <c:pt idx="7">
                  <c:v>44390</c:v>
                </c:pt>
                <c:pt idx="8">
                  <c:v>44391</c:v>
                </c:pt>
                <c:pt idx="9">
                  <c:v>44392</c:v>
                </c:pt>
                <c:pt idx="10">
                  <c:v>44393</c:v>
                </c:pt>
                <c:pt idx="11">
                  <c:v>44396</c:v>
                </c:pt>
                <c:pt idx="12">
                  <c:v>44397</c:v>
                </c:pt>
                <c:pt idx="13">
                  <c:v>44398</c:v>
                </c:pt>
                <c:pt idx="14">
                  <c:v>44399</c:v>
                </c:pt>
                <c:pt idx="15">
                  <c:v>44400</c:v>
                </c:pt>
                <c:pt idx="16">
                  <c:v>44403</c:v>
                </c:pt>
                <c:pt idx="17">
                  <c:v>44404</c:v>
                </c:pt>
                <c:pt idx="18">
                  <c:v>44405</c:v>
                </c:pt>
                <c:pt idx="19">
                  <c:v>44406</c:v>
                </c:pt>
                <c:pt idx="20">
                  <c:v>44407</c:v>
                </c:pt>
                <c:pt idx="21">
                  <c:v>44410</c:v>
                </c:pt>
                <c:pt idx="22">
                  <c:v>44411</c:v>
                </c:pt>
                <c:pt idx="23">
                  <c:v>44412</c:v>
                </c:pt>
                <c:pt idx="24">
                  <c:v>44413</c:v>
                </c:pt>
                <c:pt idx="25">
                  <c:v>44414</c:v>
                </c:pt>
                <c:pt idx="26">
                  <c:v>44417</c:v>
                </c:pt>
                <c:pt idx="27">
                  <c:v>44418</c:v>
                </c:pt>
                <c:pt idx="28">
                  <c:v>44419</c:v>
                </c:pt>
                <c:pt idx="29">
                  <c:v>44420</c:v>
                </c:pt>
                <c:pt idx="30">
                  <c:v>44421</c:v>
                </c:pt>
                <c:pt idx="31">
                  <c:v>44424</c:v>
                </c:pt>
                <c:pt idx="32">
                  <c:v>44425</c:v>
                </c:pt>
                <c:pt idx="33">
                  <c:v>44426</c:v>
                </c:pt>
                <c:pt idx="34">
                  <c:v>44427</c:v>
                </c:pt>
                <c:pt idx="35">
                  <c:v>44428</c:v>
                </c:pt>
                <c:pt idx="36">
                  <c:v>44431</c:v>
                </c:pt>
                <c:pt idx="37">
                  <c:v>44432</c:v>
                </c:pt>
                <c:pt idx="38">
                  <c:v>44433</c:v>
                </c:pt>
                <c:pt idx="39">
                  <c:v>44434</c:v>
                </c:pt>
                <c:pt idx="40">
                  <c:v>44435</c:v>
                </c:pt>
                <c:pt idx="41">
                  <c:v>44438</c:v>
                </c:pt>
                <c:pt idx="42">
                  <c:v>44439</c:v>
                </c:pt>
                <c:pt idx="43">
                  <c:v>44440</c:v>
                </c:pt>
                <c:pt idx="44">
                  <c:v>44441</c:v>
                </c:pt>
                <c:pt idx="45">
                  <c:v>44442</c:v>
                </c:pt>
                <c:pt idx="46">
                  <c:v>44445</c:v>
                </c:pt>
                <c:pt idx="47">
                  <c:v>44446</c:v>
                </c:pt>
                <c:pt idx="48">
                  <c:v>44447</c:v>
                </c:pt>
                <c:pt idx="49">
                  <c:v>44448</c:v>
                </c:pt>
                <c:pt idx="50">
                  <c:v>44449</c:v>
                </c:pt>
                <c:pt idx="51">
                  <c:v>44452</c:v>
                </c:pt>
                <c:pt idx="52">
                  <c:v>44453</c:v>
                </c:pt>
                <c:pt idx="53">
                  <c:v>44454</c:v>
                </c:pt>
                <c:pt idx="54">
                  <c:v>44455</c:v>
                </c:pt>
                <c:pt idx="55">
                  <c:v>44456</c:v>
                </c:pt>
                <c:pt idx="56">
                  <c:v>44461</c:v>
                </c:pt>
                <c:pt idx="57">
                  <c:v>44462</c:v>
                </c:pt>
                <c:pt idx="58">
                  <c:v>44463</c:v>
                </c:pt>
                <c:pt idx="59">
                  <c:v>44464</c:v>
                </c:pt>
                <c:pt idx="60">
                  <c:v>44466</c:v>
                </c:pt>
                <c:pt idx="61">
                  <c:v>44467</c:v>
                </c:pt>
                <c:pt idx="62">
                  <c:v>44468</c:v>
                </c:pt>
                <c:pt idx="63">
                  <c:v>44469</c:v>
                </c:pt>
                <c:pt idx="64">
                  <c:v>44470</c:v>
                </c:pt>
                <c:pt idx="65">
                  <c:v>44473</c:v>
                </c:pt>
                <c:pt idx="66">
                  <c:v>44474</c:v>
                </c:pt>
                <c:pt idx="67">
                  <c:v>44475</c:v>
                </c:pt>
                <c:pt idx="68">
                  <c:v>44476</c:v>
                </c:pt>
                <c:pt idx="69">
                  <c:v>44477</c:v>
                </c:pt>
                <c:pt idx="70">
                  <c:v>44480</c:v>
                </c:pt>
                <c:pt idx="71">
                  <c:v>44481</c:v>
                </c:pt>
                <c:pt idx="72">
                  <c:v>44482</c:v>
                </c:pt>
                <c:pt idx="73">
                  <c:v>44483</c:v>
                </c:pt>
                <c:pt idx="74">
                  <c:v>44484</c:v>
                </c:pt>
                <c:pt idx="75">
                  <c:v>44487</c:v>
                </c:pt>
                <c:pt idx="76">
                  <c:v>44488</c:v>
                </c:pt>
                <c:pt idx="77">
                  <c:v>44489</c:v>
                </c:pt>
                <c:pt idx="78">
                  <c:v>44490</c:v>
                </c:pt>
                <c:pt idx="79">
                  <c:v>44491</c:v>
                </c:pt>
                <c:pt idx="80">
                  <c:v>44494</c:v>
                </c:pt>
                <c:pt idx="81">
                  <c:v>44495</c:v>
                </c:pt>
                <c:pt idx="82">
                  <c:v>44496</c:v>
                </c:pt>
                <c:pt idx="83">
                  <c:v>44497</c:v>
                </c:pt>
                <c:pt idx="84">
                  <c:v>44498</c:v>
                </c:pt>
                <c:pt idx="85">
                  <c:v>44501</c:v>
                </c:pt>
                <c:pt idx="86">
                  <c:v>44502</c:v>
                </c:pt>
                <c:pt idx="87">
                  <c:v>44503</c:v>
                </c:pt>
                <c:pt idx="88">
                  <c:v>44504</c:v>
                </c:pt>
                <c:pt idx="89">
                  <c:v>44505</c:v>
                </c:pt>
                <c:pt idx="90">
                  <c:v>44508</c:v>
                </c:pt>
                <c:pt idx="91">
                  <c:v>44509</c:v>
                </c:pt>
                <c:pt idx="92">
                  <c:v>44510</c:v>
                </c:pt>
                <c:pt idx="93">
                  <c:v>44511</c:v>
                </c:pt>
                <c:pt idx="94">
                  <c:v>44512</c:v>
                </c:pt>
                <c:pt idx="95">
                  <c:v>44515</c:v>
                </c:pt>
                <c:pt idx="96">
                  <c:v>44516</c:v>
                </c:pt>
                <c:pt idx="97">
                  <c:v>44517</c:v>
                </c:pt>
                <c:pt idx="98">
                  <c:v>44518</c:v>
                </c:pt>
                <c:pt idx="99">
                  <c:v>44519</c:v>
                </c:pt>
                <c:pt idx="100">
                  <c:v>44522</c:v>
                </c:pt>
                <c:pt idx="101">
                  <c:v>44523</c:v>
                </c:pt>
                <c:pt idx="102">
                  <c:v>44524</c:v>
                </c:pt>
                <c:pt idx="103">
                  <c:v>44525</c:v>
                </c:pt>
                <c:pt idx="104">
                  <c:v>44526</c:v>
                </c:pt>
                <c:pt idx="105">
                  <c:v>44529</c:v>
                </c:pt>
                <c:pt idx="106">
                  <c:v>44530</c:v>
                </c:pt>
                <c:pt idx="107">
                  <c:v>44531</c:v>
                </c:pt>
                <c:pt idx="108">
                  <c:v>44532</c:v>
                </c:pt>
                <c:pt idx="109">
                  <c:v>44533</c:v>
                </c:pt>
                <c:pt idx="110">
                  <c:v>44536</c:v>
                </c:pt>
                <c:pt idx="111">
                  <c:v>44537</c:v>
                </c:pt>
                <c:pt idx="112">
                  <c:v>44538</c:v>
                </c:pt>
                <c:pt idx="113">
                  <c:v>44539</c:v>
                </c:pt>
                <c:pt idx="114">
                  <c:v>44540</c:v>
                </c:pt>
                <c:pt idx="115">
                  <c:v>44543</c:v>
                </c:pt>
                <c:pt idx="116">
                  <c:v>44544</c:v>
                </c:pt>
                <c:pt idx="117">
                  <c:v>44545</c:v>
                </c:pt>
                <c:pt idx="118">
                  <c:v>44546</c:v>
                </c:pt>
                <c:pt idx="119">
                  <c:v>44547</c:v>
                </c:pt>
                <c:pt idx="120">
                  <c:v>44550</c:v>
                </c:pt>
                <c:pt idx="121">
                  <c:v>44551</c:v>
                </c:pt>
                <c:pt idx="122">
                  <c:v>44552</c:v>
                </c:pt>
                <c:pt idx="123">
                  <c:v>44553</c:v>
                </c:pt>
                <c:pt idx="124">
                  <c:v>44554</c:v>
                </c:pt>
                <c:pt idx="125">
                  <c:v>44557</c:v>
                </c:pt>
                <c:pt idx="126">
                  <c:v>44558</c:v>
                </c:pt>
                <c:pt idx="127">
                  <c:v>44559</c:v>
                </c:pt>
                <c:pt idx="128">
                  <c:v>44560</c:v>
                </c:pt>
                <c:pt idx="129">
                  <c:v>44564</c:v>
                </c:pt>
                <c:pt idx="130">
                  <c:v>44565</c:v>
                </c:pt>
                <c:pt idx="131">
                  <c:v>44566</c:v>
                </c:pt>
                <c:pt idx="132">
                  <c:v>44568</c:v>
                </c:pt>
                <c:pt idx="133">
                  <c:v>44571</c:v>
                </c:pt>
                <c:pt idx="134">
                  <c:v>44572</c:v>
                </c:pt>
                <c:pt idx="135">
                  <c:v>44573</c:v>
                </c:pt>
                <c:pt idx="136">
                  <c:v>44574</c:v>
                </c:pt>
                <c:pt idx="137">
                  <c:v>44575</c:v>
                </c:pt>
                <c:pt idx="138">
                  <c:v>44578</c:v>
                </c:pt>
                <c:pt idx="139">
                  <c:v>44579</c:v>
                </c:pt>
                <c:pt idx="140">
                  <c:v>44580</c:v>
                </c:pt>
                <c:pt idx="141">
                  <c:v>44581</c:v>
                </c:pt>
                <c:pt idx="142">
                  <c:v>44582</c:v>
                </c:pt>
                <c:pt idx="143">
                  <c:v>44585</c:v>
                </c:pt>
                <c:pt idx="144">
                  <c:v>44586</c:v>
                </c:pt>
                <c:pt idx="145">
                  <c:v>44587</c:v>
                </c:pt>
                <c:pt idx="146">
                  <c:v>44588</c:v>
                </c:pt>
                <c:pt idx="147">
                  <c:v>44592</c:v>
                </c:pt>
                <c:pt idx="148">
                  <c:v>44593</c:v>
                </c:pt>
                <c:pt idx="149">
                  <c:v>44594</c:v>
                </c:pt>
                <c:pt idx="150">
                  <c:v>44595</c:v>
                </c:pt>
                <c:pt idx="151">
                  <c:v>44596</c:v>
                </c:pt>
                <c:pt idx="152">
                  <c:v>44599</c:v>
                </c:pt>
                <c:pt idx="153">
                  <c:v>44600</c:v>
                </c:pt>
                <c:pt idx="154">
                  <c:v>44601</c:v>
                </c:pt>
                <c:pt idx="155">
                  <c:v>44602</c:v>
                </c:pt>
                <c:pt idx="156">
                  <c:v>44603</c:v>
                </c:pt>
                <c:pt idx="157">
                  <c:v>44606</c:v>
                </c:pt>
                <c:pt idx="158">
                  <c:v>44607</c:v>
                </c:pt>
                <c:pt idx="159">
                  <c:v>44608</c:v>
                </c:pt>
                <c:pt idx="160">
                  <c:v>44609</c:v>
                </c:pt>
                <c:pt idx="161">
                  <c:v>44610</c:v>
                </c:pt>
                <c:pt idx="162">
                  <c:v>44613</c:v>
                </c:pt>
                <c:pt idx="163">
                  <c:v>44614</c:v>
                </c:pt>
                <c:pt idx="164">
                  <c:v>44615</c:v>
                </c:pt>
                <c:pt idx="165">
                  <c:v>44616</c:v>
                </c:pt>
                <c:pt idx="166">
                  <c:v>44617</c:v>
                </c:pt>
                <c:pt idx="167">
                  <c:v>44620</c:v>
                </c:pt>
                <c:pt idx="168">
                  <c:v>44621</c:v>
                </c:pt>
                <c:pt idx="169">
                  <c:v>44622</c:v>
                </c:pt>
                <c:pt idx="170">
                  <c:v>44623</c:v>
                </c:pt>
                <c:pt idx="171">
                  <c:v>44624</c:v>
                </c:pt>
                <c:pt idx="172">
                  <c:v>44627</c:v>
                </c:pt>
                <c:pt idx="173">
                  <c:v>44629</c:v>
                </c:pt>
                <c:pt idx="174">
                  <c:v>44630</c:v>
                </c:pt>
                <c:pt idx="175">
                  <c:v>44631</c:v>
                </c:pt>
                <c:pt idx="176">
                  <c:v>44634</c:v>
                </c:pt>
                <c:pt idx="177">
                  <c:v>44635</c:v>
                </c:pt>
                <c:pt idx="178">
                  <c:v>44636</c:v>
                </c:pt>
                <c:pt idx="179">
                  <c:v>44637</c:v>
                </c:pt>
                <c:pt idx="180">
                  <c:v>44638</c:v>
                </c:pt>
                <c:pt idx="181">
                  <c:v>44641</c:v>
                </c:pt>
                <c:pt idx="182">
                  <c:v>44642</c:v>
                </c:pt>
                <c:pt idx="183">
                  <c:v>44643</c:v>
                </c:pt>
                <c:pt idx="184">
                  <c:v>44644</c:v>
                </c:pt>
                <c:pt idx="185">
                  <c:v>44645</c:v>
                </c:pt>
                <c:pt idx="186">
                  <c:v>44648</c:v>
                </c:pt>
                <c:pt idx="187">
                  <c:v>44649</c:v>
                </c:pt>
                <c:pt idx="188">
                  <c:v>44650</c:v>
                </c:pt>
                <c:pt idx="189">
                  <c:v>44651</c:v>
                </c:pt>
                <c:pt idx="190">
                  <c:v>44652</c:v>
                </c:pt>
                <c:pt idx="191">
                  <c:v>44655</c:v>
                </c:pt>
                <c:pt idx="192">
                  <c:v>44656</c:v>
                </c:pt>
                <c:pt idx="193">
                  <c:v>44657</c:v>
                </c:pt>
                <c:pt idx="194">
                  <c:v>44658</c:v>
                </c:pt>
                <c:pt idx="195">
                  <c:v>44659</c:v>
                </c:pt>
                <c:pt idx="196">
                  <c:v>44662</c:v>
                </c:pt>
                <c:pt idx="197">
                  <c:v>44663</c:v>
                </c:pt>
                <c:pt idx="198">
                  <c:v>44664</c:v>
                </c:pt>
                <c:pt idx="199">
                  <c:v>44665</c:v>
                </c:pt>
                <c:pt idx="200">
                  <c:v>44666</c:v>
                </c:pt>
                <c:pt idx="201">
                  <c:v>44669</c:v>
                </c:pt>
                <c:pt idx="202">
                  <c:v>44670</c:v>
                </c:pt>
                <c:pt idx="203">
                  <c:v>44671</c:v>
                </c:pt>
                <c:pt idx="204">
                  <c:v>44672</c:v>
                </c:pt>
                <c:pt idx="205">
                  <c:v>44673</c:v>
                </c:pt>
                <c:pt idx="206">
                  <c:v>44676</c:v>
                </c:pt>
                <c:pt idx="207">
                  <c:v>44677</c:v>
                </c:pt>
                <c:pt idx="208">
                  <c:v>44678</c:v>
                </c:pt>
                <c:pt idx="209">
                  <c:v>44679</c:v>
                </c:pt>
                <c:pt idx="210">
                  <c:v>44680</c:v>
                </c:pt>
                <c:pt idx="211">
                  <c:v>44683</c:v>
                </c:pt>
                <c:pt idx="212">
                  <c:v>44684</c:v>
                </c:pt>
                <c:pt idx="213">
                  <c:v>44685</c:v>
                </c:pt>
                <c:pt idx="214">
                  <c:v>44686</c:v>
                </c:pt>
                <c:pt idx="215">
                  <c:v>44687</c:v>
                </c:pt>
                <c:pt idx="216">
                  <c:v>44691</c:v>
                </c:pt>
                <c:pt idx="217">
                  <c:v>44692</c:v>
                </c:pt>
                <c:pt idx="218">
                  <c:v>44693</c:v>
                </c:pt>
                <c:pt idx="219">
                  <c:v>44694</c:v>
                </c:pt>
                <c:pt idx="220">
                  <c:v>44697</c:v>
                </c:pt>
                <c:pt idx="221">
                  <c:v>44698</c:v>
                </c:pt>
                <c:pt idx="222">
                  <c:v>44699</c:v>
                </c:pt>
                <c:pt idx="223">
                  <c:v>44700</c:v>
                </c:pt>
                <c:pt idx="224">
                  <c:v>44701</c:v>
                </c:pt>
                <c:pt idx="225">
                  <c:v>44704</c:v>
                </c:pt>
                <c:pt idx="226">
                  <c:v>44705</c:v>
                </c:pt>
                <c:pt idx="227">
                  <c:v>44706</c:v>
                </c:pt>
                <c:pt idx="228">
                  <c:v>44707</c:v>
                </c:pt>
                <c:pt idx="229">
                  <c:v>44708</c:v>
                </c:pt>
                <c:pt idx="230">
                  <c:v>44711</c:v>
                </c:pt>
                <c:pt idx="231">
                  <c:v>44712</c:v>
                </c:pt>
                <c:pt idx="232">
                  <c:v>44713</c:v>
                </c:pt>
                <c:pt idx="233">
                  <c:v>44714</c:v>
                </c:pt>
                <c:pt idx="234">
                  <c:v>44715</c:v>
                </c:pt>
                <c:pt idx="235">
                  <c:v>44718</c:v>
                </c:pt>
                <c:pt idx="236">
                  <c:v>44719</c:v>
                </c:pt>
                <c:pt idx="237">
                  <c:v>44720</c:v>
                </c:pt>
                <c:pt idx="238">
                  <c:v>44721</c:v>
                </c:pt>
                <c:pt idx="239">
                  <c:v>44722</c:v>
                </c:pt>
                <c:pt idx="240">
                  <c:v>44725</c:v>
                </c:pt>
                <c:pt idx="241">
                  <c:v>44726</c:v>
                </c:pt>
                <c:pt idx="242">
                  <c:v>44727</c:v>
                </c:pt>
                <c:pt idx="243">
                  <c:v>44728</c:v>
                </c:pt>
                <c:pt idx="244">
                  <c:v>44729</c:v>
                </c:pt>
                <c:pt idx="245">
                  <c:v>44732</c:v>
                </c:pt>
                <c:pt idx="246">
                  <c:v>44733</c:v>
                </c:pt>
                <c:pt idx="247">
                  <c:v>44734</c:v>
                </c:pt>
                <c:pt idx="248">
                  <c:v>44735</c:v>
                </c:pt>
                <c:pt idx="249">
                  <c:v>44736</c:v>
                </c:pt>
                <c:pt idx="250">
                  <c:v>44739</c:v>
                </c:pt>
                <c:pt idx="251">
                  <c:v>44740</c:v>
                </c:pt>
                <c:pt idx="252">
                  <c:v>44741</c:v>
                </c:pt>
                <c:pt idx="253">
                  <c:v>44742</c:v>
                </c:pt>
                <c:pt idx="254">
                  <c:v>44743</c:v>
                </c:pt>
                <c:pt idx="255">
                  <c:v>44746</c:v>
                </c:pt>
                <c:pt idx="256">
                  <c:v>44748</c:v>
                </c:pt>
                <c:pt idx="257">
                  <c:v>44749</c:v>
                </c:pt>
                <c:pt idx="258">
                  <c:v>44750</c:v>
                </c:pt>
                <c:pt idx="259">
                  <c:v>44753</c:v>
                </c:pt>
                <c:pt idx="260">
                  <c:v>44754</c:v>
                </c:pt>
                <c:pt idx="261">
                  <c:v>44755</c:v>
                </c:pt>
                <c:pt idx="262">
                  <c:v>44756</c:v>
                </c:pt>
                <c:pt idx="263">
                  <c:v>44757</c:v>
                </c:pt>
                <c:pt idx="264">
                  <c:v>44760</c:v>
                </c:pt>
                <c:pt idx="265">
                  <c:v>44761</c:v>
                </c:pt>
                <c:pt idx="266">
                  <c:v>44762</c:v>
                </c:pt>
                <c:pt idx="267">
                  <c:v>44763</c:v>
                </c:pt>
                <c:pt idx="268">
                  <c:v>44764</c:v>
                </c:pt>
                <c:pt idx="269">
                  <c:v>44767</c:v>
                </c:pt>
                <c:pt idx="270">
                  <c:v>44768</c:v>
                </c:pt>
                <c:pt idx="271">
                  <c:v>44769</c:v>
                </c:pt>
                <c:pt idx="272">
                  <c:v>44770</c:v>
                </c:pt>
                <c:pt idx="273">
                  <c:v>44771</c:v>
                </c:pt>
                <c:pt idx="274">
                  <c:v>44774</c:v>
                </c:pt>
                <c:pt idx="275">
                  <c:v>44775</c:v>
                </c:pt>
                <c:pt idx="276">
                  <c:v>44776</c:v>
                </c:pt>
                <c:pt idx="277">
                  <c:v>44777</c:v>
                </c:pt>
                <c:pt idx="278">
                  <c:v>44778</c:v>
                </c:pt>
                <c:pt idx="279">
                  <c:v>44781</c:v>
                </c:pt>
                <c:pt idx="280">
                  <c:v>44782</c:v>
                </c:pt>
                <c:pt idx="281">
                  <c:v>44783</c:v>
                </c:pt>
                <c:pt idx="282">
                  <c:v>44784</c:v>
                </c:pt>
                <c:pt idx="283">
                  <c:v>44785</c:v>
                </c:pt>
                <c:pt idx="284">
                  <c:v>44788</c:v>
                </c:pt>
                <c:pt idx="285">
                  <c:v>44789</c:v>
                </c:pt>
                <c:pt idx="286">
                  <c:v>44790</c:v>
                </c:pt>
                <c:pt idx="287">
                  <c:v>44791</c:v>
                </c:pt>
                <c:pt idx="288">
                  <c:v>44792</c:v>
                </c:pt>
                <c:pt idx="289">
                  <c:v>44795</c:v>
                </c:pt>
                <c:pt idx="290">
                  <c:v>44796</c:v>
                </c:pt>
                <c:pt idx="291">
                  <c:v>44797</c:v>
                </c:pt>
                <c:pt idx="292">
                  <c:v>44798</c:v>
                </c:pt>
                <c:pt idx="293">
                  <c:v>44799</c:v>
                </c:pt>
                <c:pt idx="294">
                  <c:v>44802</c:v>
                </c:pt>
                <c:pt idx="295">
                  <c:v>44803</c:v>
                </c:pt>
                <c:pt idx="296">
                  <c:v>44804</c:v>
                </c:pt>
                <c:pt idx="297">
                  <c:v>44805</c:v>
                </c:pt>
                <c:pt idx="298">
                  <c:v>44806</c:v>
                </c:pt>
                <c:pt idx="299">
                  <c:v>44809</c:v>
                </c:pt>
                <c:pt idx="300">
                  <c:v>44810</c:v>
                </c:pt>
                <c:pt idx="301">
                  <c:v>44811</c:v>
                </c:pt>
                <c:pt idx="302">
                  <c:v>44812</c:v>
                </c:pt>
                <c:pt idx="303">
                  <c:v>44813</c:v>
                </c:pt>
                <c:pt idx="304">
                  <c:v>44816</c:v>
                </c:pt>
                <c:pt idx="305">
                  <c:v>44817</c:v>
                </c:pt>
                <c:pt idx="306">
                  <c:v>44818</c:v>
                </c:pt>
                <c:pt idx="307">
                  <c:v>44819</c:v>
                </c:pt>
                <c:pt idx="308">
                  <c:v>44820</c:v>
                </c:pt>
                <c:pt idx="309">
                  <c:v>44823</c:v>
                </c:pt>
                <c:pt idx="310">
                  <c:v>44824</c:v>
                </c:pt>
                <c:pt idx="311">
                  <c:v>44826</c:v>
                </c:pt>
                <c:pt idx="312">
                  <c:v>44827</c:v>
                </c:pt>
                <c:pt idx="313">
                  <c:v>44830</c:v>
                </c:pt>
                <c:pt idx="314">
                  <c:v>44831</c:v>
                </c:pt>
                <c:pt idx="315">
                  <c:v>44832</c:v>
                </c:pt>
                <c:pt idx="316">
                  <c:v>44833</c:v>
                </c:pt>
                <c:pt idx="317">
                  <c:v>44834</c:v>
                </c:pt>
              </c:numCache>
            </c:numRef>
          </c:cat>
          <c:val>
            <c:numRef>
              <c:f>'Chart 39'!$B$374:$B$691</c:f>
              <c:numCache>
                <c:formatCode>0.0</c:formatCode>
                <c:ptCount val="318"/>
                <c:pt idx="0">
                  <c:v>495.84</c:v>
                </c:pt>
                <c:pt idx="1">
                  <c:v>495.49</c:v>
                </c:pt>
                <c:pt idx="2">
                  <c:v>495.59</c:v>
                </c:pt>
                <c:pt idx="3">
                  <c:v>495.21</c:v>
                </c:pt>
                <c:pt idx="4">
                  <c:v>495.38</c:v>
                </c:pt>
                <c:pt idx="5">
                  <c:v>495.77</c:v>
                </c:pt>
                <c:pt idx="6">
                  <c:v>495.88</c:v>
                </c:pt>
                <c:pt idx="7">
                  <c:v>496.16</c:v>
                </c:pt>
                <c:pt idx="8">
                  <c:v>495.61</c:v>
                </c:pt>
                <c:pt idx="9">
                  <c:v>495.44</c:v>
                </c:pt>
                <c:pt idx="10">
                  <c:v>494.78</c:v>
                </c:pt>
                <c:pt idx="11">
                  <c:v>492.91</c:v>
                </c:pt>
                <c:pt idx="12">
                  <c:v>491.15</c:v>
                </c:pt>
                <c:pt idx="13">
                  <c:v>487.57</c:v>
                </c:pt>
                <c:pt idx="14">
                  <c:v>484.42</c:v>
                </c:pt>
                <c:pt idx="15">
                  <c:v>483.42</c:v>
                </c:pt>
                <c:pt idx="16">
                  <c:v>482.52</c:v>
                </c:pt>
                <c:pt idx="17">
                  <c:v>482.28</c:v>
                </c:pt>
                <c:pt idx="18">
                  <c:v>482.32</c:v>
                </c:pt>
                <c:pt idx="19">
                  <c:v>484.36</c:v>
                </c:pt>
                <c:pt idx="20">
                  <c:v>486.24</c:v>
                </c:pt>
                <c:pt idx="21">
                  <c:v>488.19</c:v>
                </c:pt>
                <c:pt idx="22">
                  <c:v>490.93</c:v>
                </c:pt>
                <c:pt idx="23">
                  <c:v>492.3</c:v>
                </c:pt>
                <c:pt idx="24">
                  <c:v>493.35</c:v>
                </c:pt>
                <c:pt idx="25">
                  <c:v>492.62</c:v>
                </c:pt>
                <c:pt idx="26">
                  <c:v>491.29</c:v>
                </c:pt>
                <c:pt idx="27">
                  <c:v>490.64</c:v>
                </c:pt>
                <c:pt idx="28">
                  <c:v>491.07</c:v>
                </c:pt>
                <c:pt idx="29">
                  <c:v>491.75</c:v>
                </c:pt>
                <c:pt idx="30">
                  <c:v>492.26</c:v>
                </c:pt>
                <c:pt idx="31">
                  <c:v>492.52</c:v>
                </c:pt>
                <c:pt idx="32">
                  <c:v>492.14</c:v>
                </c:pt>
                <c:pt idx="33">
                  <c:v>491.08</c:v>
                </c:pt>
                <c:pt idx="34">
                  <c:v>490.69</c:v>
                </c:pt>
                <c:pt idx="35">
                  <c:v>490.11</c:v>
                </c:pt>
                <c:pt idx="36">
                  <c:v>490.56</c:v>
                </c:pt>
                <c:pt idx="37">
                  <c:v>490.98</c:v>
                </c:pt>
                <c:pt idx="38">
                  <c:v>492.28</c:v>
                </c:pt>
                <c:pt idx="39">
                  <c:v>493.06</c:v>
                </c:pt>
                <c:pt idx="40">
                  <c:v>493.71</c:v>
                </c:pt>
                <c:pt idx="41">
                  <c:v>493.49</c:v>
                </c:pt>
                <c:pt idx="42">
                  <c:v>493.12</c:v>
                </c:pt>
                <c:pt idx="43">
                  <c:v>493.6</c:v>
                </c:pt>
                <c:pt idx="44">
                  <c:v>493.54</c:v>
                </c:pt>
                <c:pt idx="45">
                  <c:v>493.65</c:v>
                </c:pt>
                <c:pt idx="46">
                  <c:v>493.48</c:v>
                </c:pt>
                <c:pt idx="47">
                  <c:v>493.65</c:v>
                </c:pt>
                <c:pt idx="48">
                  <c:v>493.66</c:v>
                </c:pt>
                <c:pt idx="49">
                  <c:v>493.17</c:v>
                </c:pt>
                <c:pt idx="50">
                  <c:v>492.85</c:v>
                </c:pt>
                <c:pt idx="51">
                  <c:v>491.88</c:v>
                </c:pt>
                <c:pt idx="52">
                  <c:v>490.19</c:v>
                </c:pt>
                <c:pt idx="53">
                  <c:v>487</c:v>
                </c:pt>
                <c:pt idx="54">
                  <c:v>486.37</c:v>
                </c:pt>
                <c:pt idx="55">
                  <c:v>484.93</c:v>
                </c:pt>
                <c:pt idx="56">
                  <c:v>484.23</c:v>
                </c:pt>
                <c:pt idx="57">
                  <c:v>483.75</c:v>
                </c:pt>
                <c:pt idx="58">
                  <c:v>482.24</c:v>
                </c:pt>
                <c:pt idx="59">
                  <c:v>480.82</c:v>
                </c:pt>
                <c:pt idx="60">
                  <c:v>481.29</c:v>
                </c:pt>
                <c:pt idx="61">
                  <c:v>482.61</c:v>
                </c:pt>
                <c:pt idx="62">
                  <c:v>483.49</c:v>
                </c:pt>
                <c:pt idx="63">
                  <c:v>484.2</c:v>
                </c:pt>
                <c:pt idx="64">
                  <c:v>485.32</c:v>
                </c:pt>
                <c:pt idx="65">
                  <c:v>485.24</c:v>
                </c:pt>
                <c:pt idx="66">
                  <c:v>484.67</c:v>
                </c:pt>
                <c:pt idx="67">
                  <c:v>483.01</c:v>
                </c:pt>
                <c:pt idx="68">
                  <c:v>480.87</c:v>
                </c:pt>
                <c:pt idx="69">
                  <c:v>479.3</c:v>
                </c:pt>
                <c:pt idx="70">
                  <c:v>478.71</c:v>
                </c:pt>
                <c:pt idx="71">
                  <c:v>478.78</c:v>
                </c:pt>
                <c:pt idx="72">
                  <c:v>479.18</c:v>
                </c:pt>
                <c:pt idx="73">
                  <c:v>478.76</c:v>
                </c:pt>
                <c:pt idx="74">
                  <c:v>478.42</c:v>
                </c:pt>
                <c:pt idx="75">
                  <c:v>478.27</c:v>
                </c:pt>
                <c:pt idx="76">
                  <c:v>477.34</c:v>
                </c:pt>
                <c:pt idx="77">
                  <c:v>476.55</c:v>
                </c:pt>
                <c:pt idx="78">
                  <c:v>476.47</c:v>
                </c:pt>
                <c:pt idx="79">
                  <c:v>476.48</c:v>
                </c:pt>
                <c:pt idx="80">
                  <c:v>476.95</c:v>
                </c:pt>
                <c:pt idx="81">
                  <c:v>476.94</c:v>
                </c:pt>
                <c:pt idx="82">
                  <c:v>477.31</c:v>
                </c:pt>
                <c:pt idx="83">
                  <c:v>477.79</c:v>
                </c:pt>
                <c:pt idx="84">
                  <c:v>477.8</c:v>
                </c:pt>
                <c:pt idx="85">
                  <c:v>477.45</c:v>
                </c:pt>
                <c:pt idx="86">
                  <c:v>477.21</c:v>
                </c:pt>
                <c:pt idx="87">
                  <c:v>476.85</c:v>
                </c:pt>
                <c:pt idx="88">
                  <c:v>476.22</c:v>
                </c:pt>
                <c:pt idx="89">
                  <c:v>475.91</c:v>
                </c:pt>
                <c:pt idx="90">
                  <c:v>475.92</c:v>
                </c:pt>
                <c:pt idx="91">
                  <c:v>475.76</c:v>
                </c:pt>
                <c:pt idx="92">
                  <c:v>475.68</c:v>
                </c:pt>
                <c:pt idx="93">
                  <c:v>475.57</c:v>
                </c:pt>
                <c:pt idx="94">
                  <c:v>475.19</c:v>
                </c:pt>
                <c:pt idx="95">
                  <c:v>475.65</c:v>
                </c:pt>
                <c:pt idx="96">
                  <c:v>475.32</c:v>
                </c:pt>
                <c:pt idx="97">
                  <c:v>475.99</c:v>
                </c:pt>
                <c:pt idx="98">
                  <c:v>476.24</c:v>
                </c:pt>
                <c:pt idx="99">
                  <c:v>476.28</c:v>
                </c:pt>
                <c:pt idx="100">
                  <c:v>476.52</c:v>
                </c:pt>
                <c:pt idx="101">
                  <c:v>477.15</c:v>
                </c:pt>
                <c:pt idx="102">
                  <c:v>478.11</c:v>
                </c:pt>
                <c:pt idx="103">
                  <c:v>480.22</c:v>
                </c:pt>
                <c:pt idx="104">
                  <c:v>483.07</c:v>
                </c:pt>
                <c:pt idx="105">
                  <c:v>485.86</c:v>
                </c:pt>
                <c:pt idx="106">
                  <c:v>486.28</c:v>
                </c:pt>
                <c:pt idx="107">
                  <c:v>487.98</c:v>
                </c:pt>
                <c:pt idx="108">
                  <c:v>488.5</c:v>
                </c:pt>
                <c:pt idx="109">
                  <c:v>489.99</c:v>
                </c:pt>
                <c:pt idx="110">
                  <c:v>491.03</c:v>
                </c:pt>
                <c:pt idx="111">
                  <c:v>492.41</c:v>
                </c:pt>
                <c:pt idx="112">
                  <c:v>493.81</c:v>
                </c:pt>
                <c:pt idx="113">
                  <c:v>495.24</c:v>
                </c:pt>
                <c:pt idx="114">
                  <c:v>495.32</c:v>
                </c:pt>
                <c:pt idx="115">
                  <c:v>494.67</c:v>
                </c:pt>
                <c:pt idx="116">
                  <c:v>488.45</c:v>
                </c:pt>
                <c:pt idx="117">
                  <c:v>482.02</c:v>
                </c:pt>
                <c:pt idx="118">
                  <c:v>480.02</c:v>
                </c:pt>
                <c:pt idx="119">
                  <c:v>481.19</c:v>
                </c:pt>
                <c:pt idx="120">
                  <c:v>480.61</c:v>
                </c:pt>
                <c:pt idx="121">
                  <c:v>481.11</c:v>
                </c:pt>
                <c:pt idx="122">
                  <c:v>479.14</c:v>
                </c:pt>
                <c:pt idx="123">
                  <c:v>478.22</c:v>
                </c:pt>
                <c:pt idx="124">
                  <c:v>477.97</c:v>
                </c:pt>
                <c:pt idx="125">
                  <c:v>478.48</c:v>
                </c:pt>
                <c:pt idx="126">
                  <c:v>478.12</c:v>
                </c:pt>
                <c:pt idx="127">
                  <c:v>478.64</c:v>
                </c:pt>
                <c:pt idx="128">
                  <c:v>480.14</c:v>
                </c:pt>
                <c:pt idx="129">
                  <c:v>481.59</c:v>
                </c:pt>
                <c:pt idx="130">
                  <c:v>482.19</c:v>
                </c:pt>
                <c:pt idx="131">
                  <c:v>482.55</c:v>
                </c:pt>
                <c:pt idx="132">
                  <c:v>482.79</c:v>
                </c:pt>
                <c:pt idx="133">
                  <c:v>482.96</c:v>
                </c:pt>
                <c:pt idx="134">
                  <c:v>482.32</c:v>
                </c:pt>
                <c:pt idx="135">
                  <c:v>481.49</c:v>
                </c:pt>
                <c:pt idx="136">
                  <c:v>480.83</c:v>
                </c:pt>
                <c:pt idx="137">
                  <c:v>480.88</c:v>
                </c:pt>
                <c:pt idx="138">
                  <c:v>481.49</c:v>
                </c:pt>
                <c:pt idx="139">
                  <c:v>481.52</c:v>
                </c:pt>
                <c:pt idx="140">
                  <c:v>481.65</c:v>
                </c:pt>
                <c:pt idx="141">
                  <c:v>481.66</c:v>
                </c:pt>
                <c:pt idx="142">
                  <c:v>482.12</c:v>
                </c:pt>
                <c:pt idx="143">
                  <c:v>481.63</c:v>
                </c:pt>
                <c:pt idx="144">
                  <c:v>482.26</c:v>
                </c:pt>
                <c:pt idx="145">
                  <c:v>482.47</c:v>
                </c:pt>
                <c:pt idx="146">
                  <c:v>482.57</c:v>
                </c:pt>
                <c:pt idx="147">
                  <c:v>482.78</c:v>
                </c:pt>
                <c:pt idx="148">
                  <c:v>483.38</c:v>
                </c:pt>
                <c:pt idx="149">
                  <c:v>482.52</c:v>
                </c:pt>
                <c:pt idx="150">
                  <c:v>482.3</c:v>
                </c:pt>
                <c:pt idx="151">
                  <c:v>481.63</c:v>
                </c:pt>
                <c:pt idx="152">
                  <c:v>481.26</c:v>
                </c:pt>
                <c:pt idx="153">
                  <c:v>480.29</c:v>
                </c:pt>
                <c:pt idx="154">
                  <c:v>479.11</c:v>
                </c:pt>
                <c:pt idx="155">
                  <c:v>479.04</c:v>
                </c:pt>
                <c:pt idx="156">
                  <c:v>478.94</c:v>
                </c:pt>
                <c:pt idx="157">
                  <c:v>478.87</c:v>
                </c:pt>
                <c:pt idx="158">
                  <c:v>479.29</c:v>
                </c:pt>
                <c:pt idx="159">
                  <c:v>479.13</c:v>
                </c:pt>
                <c:pt idx="160">
                  <c:v>478.38</c:v>
                </c:pt>
                <c:pt idx="161">
                  <c:v>479</c:v>
                </c:pt>
                <c:pt idx="162">
                  <c:v>478.7</c:v>
                </c:pt>
                <c:pt idx="163">
                  <c:v>478.43</c:v>
                </c:pt>
                <c:pt idx="164">
                  <c:v>478.78</c:v>
                </c:pt>
                <c:pt idx="165">
                  <c:v>479.78</c:v>
                </c:pt>
                <c:pt idx="166">
                  <c:v>482.12</c:v>
                </c:pt>
                <c:pt idx="167">
                  <c:v>483.92</c:v>
                </c:pt>
                <c:pt idx="168">
                  <c:v>484.86</c:v>
                </c:pt>
                <c:pt idx="169">
                  <c:v>489.36</c:v>
                </c:pt>
                <c:pt idx="170">
                  <c:v>496.48</c:v>
                </c:pt>
                <c:pt idx="171">
                  <c:v>503.08</c:v>
                </c:pt>
                <c:pt idx="172">
                  <c:v>510.18</c:v>
                </c:pt>
                <c:pt idx="173">
                  <c:v>512.41</c:v>
                </c:pt>
                <c:pt idx="174">
                  <c:v>516.01</c:v>
                </c:pt>
                <c:pt idx="175">
                  <c:v>518.28</c:v>
                </c:pt>
                <c:pt idx="176">
                  <c:v>514.97</c:v>
                </c:pt>
                <c:pt idx="177">
                  <c:v>507.94</c:v>
                </c:pt>
                <c:pt idx="178">
                  <c:v>499.04</c:v>
                </c:pt>
                <c:pt idx="179">
                  <c:v>490.49</c:v>
                </c:pt>
                <c:pt idx="180">
                  <c:v>488.6</c:v>
                </c:pt>
                <c:pt idx="181">
                  <c:v>488.77</c:v>
                </c:pt>
                <c:pt idx="182">
                  <c:v>488.86</c:v>
                </c:pt>
                <c:pt idx="183">
                  <c:v>489.15</c:v>
                </c:pt>
                <c:pt idx="184">
                  <c:v>489.81</c:v>
                </c:pt>
                <c:pt idx="185">
                  <c:v>490.3</c:v>
                </c:pt>
                <c:pt idx="186">
                  <c:v>490.37</c:v>
                </c:pt>
                <c:pt idx="187">
                  <c:v>490.4</c:v>
                </c:pt>
                <c:pt idx="188">
                  <c:v>487.77</c:v>
                </c:pt>
                <c:pt idx="189">
                  <c:v>485.91</c:v>
                </c:pt>
                <c:pt idx="190">
                  <c:v>484.78</c:v>
                </c:pt>
                <c:pt idx="191">
                  <c:v>483.15</c:v>
                </c:pt>
                <c:pt idx="192">
                  <c:v>481.59</c:v>
                </c:pt>
                <c:pt idx="193">
                  <c:v>479.38</c:v>
                </c:pt>
                <c:pt idx="194">
                  <c:v>476.92</c:v>
                </c:pt>
                <c:pt idx="195">
                  <c:v>475.69</c:v>
                </c:pt>
                <c:pt idx="196">
                  <c:v>474.84</c:v>
                </c:pt>
                <c:pt idx="197">
                  <c:v>473.13</c:v>
                </c:pt>
                <c:pt idx="198">
                  <c:v>472.43</c:v>
                </c:pt>
                <c:pt idx="199">
                  <c:v>471.51</c:v>
                </c:pt>
                <c:pt idx="200">
                  <c:v>471.44</c:v>
                </c:pt>
                <c:pt idx="201">
                  <c:v>471.35</c:v>
                </c:pt>
                <c:pt idx="202">
                  <c:v>470.83</c:v>
                </c:pt>
                <c:pt idx="203">
                  <c:v>469.21</c:v>
                </c:pt>
                <c:pt idx="204">
                  <c:v>467.77</c:v>
                </c:pt>
                <c:pt idx="205">
                  <c:v>467.28</c:v>
                </c:pt>
                <c:pt idx="206">
                  <c:v>466.52</c:v>
                </c:pt>
                <c:pt idx="207">
                  <c:v>463.14</c:v>
                </c:pt>
                <c:pt idx="208">
                  <c:v>459.98</c:v>
                </c:pt>
                <c:pt idx="209">
                  <c:v>456.67</c:v>
                </c:pt>
                <c:pt idx="210">
                  <c:v>453.26</c:v>
                </c:pt>
                <c:pt idx="211">
                  <c:v>449.65</c:v>
                </c:pt>
                <c:pt idx="212">
                  <c:v>450.79</c:v>
                </c:pt>
                <c:pt idx="213">
                  <c:v>454.63</c:v>
                </c:pt>
                <c:pt idx="214">
                  <c:v>464.49</c:v>
                </c:pt>
                <c:pt idx="215">
                  <c:v>474.38</c:v>
                </c:pt>
                <c:pt idx="216">
                  <c:v>472.64</c:v>
                </c:pt>
                <c:pt idx="217">
                  <c:v>466.87</c:v>
                </c:pt>
                <c:pt idx="218">
                  <c:v>460.13</c:v>
                </c:pt>
                <c:pt idx="219">
                  <c:v>455.94</c:v>
                </c:pt>
                <c:pt idx="220">
                  <c:v>454.99</c:v>
                </c:pt>
                <c:pt idx="221">
                  <c:v>454.86</c:v>
                </c:pt>
                <c:pt idx="222">
                  <c:v>457.49</c:v>
                </c:pt>
                <c:pt idx="223">
                  <c:v>459.4</c:v>
                </c:pt>
                <c:pt idx="224">
                  <c:v>458.98</c:v>
                </c:pt>
                <c:pt idx="225">
                  <c:v>455.73</c:v>
                </c:pt>
                <c:pt idx="226">
                  <c:v>452.7</c:v>
                </c:pt>
                <c:pt idx="227">
                  <c:v>450.71</c:v>
                </c:pt>
                <c:pt idx="228">
                  <c:v>447.17</c:v>
                </c:pt>
                <c:pt idx="229">
                  <c:v>448.18</c:v>
                </c:pt>
                <c:pt idx="230">
                  <c:v>449.56</c:v>
                </c:pt>
                <c:pt idx="231">
                  <c:v>447.99</c:v>
                </c:pt>
                <c:pt idx="232">
                  <c:v>445.64</c:v>
                </c:pt>
                <c:pt idx="233">
                  <c:v>443.26</c:v>
                </c:pt>
                <c:pt idx="234">
                  <c:v>440.15</c:v>
                </c:pt>
                <c:pt idx="235">
                  <c:v>437.62</c:v>
                </c:pt>
                <c:pt idx="236">
                  <c:v>433.87</c:v>
                </c:pt>
                <c:pt idx="237">
                  <c:v>430.79</c:v>
                </c:pt>
                <c:pt idx="238">
                  <c:v>426.85</c:v>
                </c:pt>
                <c:pt idx="239">
                  <c:v>421.95</c:v>
                </c:pt>
                <c:pt idx="240">
                  <c:v>418.64</c:v>
                </c:pt>
                <c:pt idx="241">
                  <c:v>419.63</c:v>
                </c:pt>
                <c:pt idx="242">
                  <c:v>424.42</c:v>
                </c:pt>
                <c:pt idx="243">
                  <c:v>427.53</c:v>
                </c:pt>
                <c:pt idx="244">
                  <c:v>425.3</c:v>
                </c:pt>
                <c:pt idx="245">
                  <c:v>421.03</c:v>
                </c:pt>
                <c:pt idx="246">
                  <c:v>417.01</c:v>
                </c:pt>
                <c:pt idx="247">
                  <c:v>412.62</c:v>
                </c:pt>
                <c:pt idx="248">
                  <c:v>410.82</c:v>
                </c:pt>
                <c:pt idx="249">
                  <c:v>408.56</c:v>
                </c:pt>
                <c:pt idx="250">
                  <c:v>409.64</c:v>
                </c:pt>
                <c:pt idx="251">
                  <c:v>408.39</c:v>
                </c:pt>
                <c:pt idx="252">
                  <c:v>408.31</c:v>
                </c:pt>
                <c:pt idx="253">
                  <c:v>407.21</c:v>
                </c:pt>
                <c:pt idx="254">
                  <c:v>407.95</c:v>
                </c:pt>
                <c:pt idx="255">
                  <c:v>407.52</c:v>
                </c:pt>
                <c:pt idx="256">
                  <c:v>408.2</c:v>
                </c:pt>
                <c:pt idx="257">
                  <c:v>409.38</c:v>
                </c:pt>
                <c:pt idx="258">
                  <c:v>410.67</c:v>
                </c:pt>
                <c:pt idx="259">
                  <c:v>410.96</c:v>
                </c:pt>
                <c:pt idx="260">
                  <c:v>411.04</c:v>
                </c:pt>
                <c:pt idx="261">
                  <c:v>411.84</c:v>
                </c:pt>
                <c:pt idx="262">
                  <c:v>412.63</c:v>
                </c:pt>
                <c:pt idx="263">
                  <c:v>413.42</c:v>
                </c:pt>
                <c:pt idx="264">
                  <c:v>415.05</c:v>
                </c:pt>
                <c:pt idx="265">
                  <c:v>415.35</c:v>
                </c:pt>
                <c:pt idx="266">
                  <c:v>415.6</c:v>
                </c:pt>
                <c:pt idx="267">
                  <c:v>414.84</c:v>
                </c:pt>
                <c:pt idx="268">
                  <c:v>413.1</c:v>
                </c:pt>
                <c:pt idx="269">
                  <c:v>411.32</c:v>
                </c:pt>
                <c:pt idx="270">
                  <c:v>409.43</c:v>
                </c:pt>
                <c:pt idx="271">
                  <c:v>407.85</c:v>
                </c:pt>
                <c:pt idx="272">
                  <c:v>406.69</c:v>
                </c:pt>
                <c:pt idx="273">
                  <c:v>407.71</c:v>
                </c:pt>
                <c:pt idx="274">
                  <c:v>407.53</c:v>
                </c:pt>
                <c:pt idx="275">
                  <c:v>406.97</c:v>
                </c:pt>
                <c:pt idx="276">
                  <c:v>406.42</c:v>
                </c:pt>
                <c:pt idx="277">
                  <c:v>405.95</c:v>
                </c:pt>
                <c:pt idx="278">
                  <c:v>406.14</c:v>
                </c:pt>
                <c:pt idx="279">
                  <c:v>406.61</c:v>
                </c:pt>
                <c:pt idx="280">
                  <c:v>406.28</c:v>
                </c:pt>
                <c:pt idx="281">
                  <c:v>405.78</c:v>
                </c:pt>
                <c:pt idx="282">
                  <c:v>406.09</c:v>
                </c:pt>
                <c:pt idx="283">
                  <c:v>405.91</c:v>
                </c:pt>
                <c:pt idx="284">
                  <c:v>406.19</c:v>
                </c:pt>
                <c:pt idx="285">
                  <c:v>406.09</c:v>
                </c:pt>
                <c:pt idx="286">
                  <c:v>405.96</c:v>
                </c:pt>
                <c:pt idx="287">
                  <c:v>405.79</c:v>
                </c:pt>
                <c:pt idx="288">
                  <c:v>405.15</c:v>
                </c:pt>
                <c:pt idx="289">
                  <c:v>405.46</c:v>
                </c:pt>
                <c:pt idx="290">
                  <c:v>404.93</c:v>
                </c:pt>
                <c:pt idx="291">
                  <c:v>404.87</c:v>
                </c:pt>
                <c:pt idx="292">
                  <c:v>404.94</c:v>
                </c:pt>
                <c:pt idx="293">
                  <c:v>404.82</c:v>
                </c:pt>
                <c:pt idx="294">
                  <c:v>405.12</c:v>
                </c:pt>
                <c:pt idx="295">
                  <c:v>404.77</c:v>
                </c:pt>
                <c:pt idx="296">
                  <c:v>404.56</c:v>
                </c:pt>
                <c:pt idx="297">
                  <c:v>404.74</c:v>
                </c:pt>
                <c:pt idx="298">
                  <c:v>404.59</c:v>
                </c:pt>
                <c:pt idx="299">
                  <c:v>404.74</c:v>
                </c:pt>
                <c:pt idx="300">
                  <c:v>404.8</c:v>
                </c:pt>
                <c:pt idx="301">
                  <c:v>404.9</c:v>
                </c:pt>
                <c:pt idx="302">
                  <c:v>405.11</c:v>
                </c:pt>
                <c:pt idx="303">
                  <c:v>405.32</c:v>
                </c:pt>
                <c:pt idx="304">
                  <c:v>405.47</c:v>
                </c:pt>
                <c:pt idx="305">
                  <c:v>405.71</c:v>
                </c:pt>
                <c:pt idx="306">
                  <c:v>406.73</c:v>
                </c:pt>
                <c:pt idx="307">
                  <c:v>411.14</c:v>
                </c:pt>
                <c:pt idx="308">
                  <c:v>415.97</c:v>
                </c:pt>
                <c:pt idx="309">
                  <c:v>418.3</c:v>
                </c:pt>
                <c:pt idx="310">
                  <c:v>417.92</c:v>
                </c:pt>
                <c:pt idx="311">
                  <c:v>418.04</c:v>
                </c:pt>
                <c:pt idx="312">
                  <c:v>416.27</c:v>
                </c:pt>
                <c:pt idx="313">
                  <c:v>413.06</c:v>
                </c:pt>
                <c:pt idx="314">
                  <c:v>409.82</c:v>
                </c:pt>
                <c:pt idx="315">
                  <c:v>408.04</c:v>
                </c:pt>
                <c:pt idx="316">
                  <c:v>405.93</c:v>
                </c:pt>
                <c:pt idx="317">
                  <c:v>405.65</c:v>
                </c:pt>
              </c:numCache>
            </c:numRef>
          </c:val>
          <c:smooth val="0"/>
          <c:extLst>
            <c:ext xmlns:c16="http://schemas.microsoft.com/office/drawing/2014/chart" uri="{C3380CC4-5D6E-409C-BE32-E72D297353CC}">
              <c16:uniqueId val="{00000000-6ED0-4450-80DC-872CC932E115}"/>
            </c:ext>
          </c:extLst>
        </c:ser>
        <c:ser>
          <c:idx val="2"/>
          <c:order val="1"/>
          <c:tx>
            <c:strRef>
              <c:f>'Chart 39'!$C$1</c:f>
              <c:strCache>
                <c:ptCount val="1"/>
                <c:pt idx="0">
                  <c:v>EUR/AMD</c:v>
                </c:pt>
              </c:strCache>
            </c:strRef>
          </c:tx>
          <c:spPr>
            <a:ln w="19050" cap="rnd">
              <a:solidFill>
                <a:srgbClr val="C00000"/>
              </a:solidFill>
              <a:round/>
            </a:ln>
            <a:effectLst/>
          </c:spPr>
          <c:marker>
            <c:symbol val="none"/>
          </c:marker>
          <c:cat>
            <c:numRef>
              <c:f>'Chart 39'!$A$374:$A$691</c:f>
              <c:numCache>
                <c:formatCode>m/d/yyyy</c:formatCode>
                <c:ptCount val="318"/>
                <c:pt idx="0">
                  <c:v>44378</c:v>
                </c:pt>
                <c:pt idx="1">
                  <c:v>44379</c:v>
                </c:pt>
                <c:pt idx="2">
                  <c:v>44383</c:v>
                </c:pt>
                <c:pt idx="3">
                  <c:v>44384</c:v>
                </c:pt>
                <c:pt idx="4">
                  <c:v>44385</c:v>
                </c:pt>
                <c:pt idx="5">
                  <c:v>44386</c:v>
                </c:pt>
                <c:pt idx="6">
                  <c:v>44389</c:v>
                </c:pt>
                <c:pt idx="7">
                  <c:v>44390</c:v>
                </c:pt>
                <c:pt idx="8">
                  <c:v>44391</c:v>
                </c:pt>
                <c:pt idx="9">
                  <c:v>44392</c:v>
                </c:pt>
                <c:pt idx="10">
                  <c:v>44393</c:v>
                </c:pt>
                <c:pt idx="11">
                  <c:v>44396</c:v>
                </c:pt>
                <c:pt idx="12">
                  <c:v>44397</c:v>
                </c:pt>
                <c:pt idx="13">
                  <c:v>44398</c:v>
                </c:pt>
                <c:pt idx="14">
                  <c:v>44399</c:v>
                </c:pt>
                <c:pt idx="15">
                  <c:v>44400</c:v>
                </c:pt>
                <c:pt idx="16">
                  <c:v>44403</c:v>
                </c:pt>
                <c:pt idx="17">
                  <c:v>44404</c:v>
                </c:pt>
                <c:pt idx="18">
                  <c:v>44405</c:v>
                </c:pt>
                <c:pt idx="19">
                  <c:v>44406</c:v>
                </c:pt>
                <c:pt idx="20">
                  <c:v>44407</c:v>
                </c:pt>
                <c:pt idx="21">
                  <c:v>44410</c:v>
                </c:pt>
                <c:pt idx="22">
                  <c:v>44411</c:v>
                </c:pt>
                <c:pt idx="23">
                  <c:v>44412</c:v>
                </c:pt>
                <c:pt idx="24">
                  <c:v>44413</c:v>
                </c:pt>
                <c:pt idx="25">
                  <c:v>44414</c:v>
                </c:pt>
                <c:pt idx="26">
                  <c:v>44417</c:v>
                </c:pt>
                <c:pt idx="27">
                  <c:v>44418</c:v>
                </c:pt>
                <c:pt idx="28">
                  <c:v>44419</c:v>
                </c:pt>
                <c:pt idx="29">
                  <c:v>44420</c:v>
                </c:pt>
                <c:pt idx="30">
                  <c:v>44421</c:v>
                </c:pt>
                <c:pt idx="31">
                  <c:v>44424</c:v>
                </c:pt>
                <c:pt idx="32">
                  <c:v>44425</c:v>
                </c:pt>
                <c:pt idx="33">
                  <c:v>44426</c:v>
                </c:pt>
                <c:pt idx="34">
                  <c:v>44427</c:v>
                </c:pt>
                <c:pt idx="35">
                  <c:v>44428</c:v>
                </c:pt>
                <c:pt idx="36">
                  <c:v>44431</c:v>
                </c:pt>
                <c:pt idx="37">
                  <c:v>44432</c:v>
                </c:pt>
                <c:pt idx="38">
                  <c:v>44433</c:v>
                </c:pt>
                <c:pt idx="39">
                  <c:v>44434</c:v>
                </c:pt>
                <c:pt idx="40">
                  <c:v>44435</c:v>
                </c:pt>
                <c:pt idx="41">
                  <c:v>44438</c:v>
                </c:pt>
                <c:pt idx="42">
                  <c:v>44439</c:v>
                </c:pt>
                <c:pt idx="43">
                  <c:v>44440</c:v>
                </c:pt>
                <c:pt idx="44">
                  <c:v>44441</c:v>
                </c:pt>
                <c:pt idx="45">
                  <c:v>44442</c:v>
                </c:pt>
                <c:pt idx="46">
                  <c:v>44445</c:v>
                </c:pt>
                <c:pt idx="47">
                  <c:v>44446</c:v>
                </c:pt>
                <c:pt idx="48">
                  <c:v>44447</c:v>
                </c:pt>
                <c:pt idx="49">
                  <c:v>44448</c:v>
                </c:pt>
                <c:pt idx="50">
                  <c:v>44449</c:v>
                </c:pt>
                <c:pt idx="51">
                  <c:v>44452</c:v>
                </c:pt>
                <c:pt idx="52">
                  <c:v>44453</c:v>
                </c:pt>
                <c:pt idx="53">
                  <c:v>44454</c:v>
                </c:pt>
                <c:pt idx="54">
                  <c:v>44455</c:v>
                </c:pt>
                <c:pt idx="55">
                  <c:v>44456</c:v>
                </c:pt>
                <c:pt idx="56">
                  <c:v>44461</c:v>
                </c:pt>
                <c:pt idx="57">
                  <c:v>44462</c:v>
                </c:pt>
                <c:pt idx="58">
                  <c:v>44463</c:v>
                </c:pt>
                <c:pt idx="59">
                  <c:v>44464</c:v>
                </c:pt>
                <c:pt idx="60">
                  <c:v>44466</c:v>
                </c:pt>
                <c:pt idx="61">
                  <c:v>44467</c:v>
                </c:pt>
                <c:pt idx="62">
                  <c:v>44468</c:v>
                </c:pt>
                <c:pt idx="63">
                  <c:v>44469</c:v>
                </c:pt>
                <c:pt idx="64">
                  <c:v>44470</c:v>
                </c:pt>
                <c:pt idx="65">
                  <c:v>44473</c:v>
                </c:pt>
                <c:pt idx="66">
                  <c:v>44474</c:v>
                </c:pt>
                <c:pt idx="67">
                  <c:v>44475</c:v>
                </c:pt>
                <c:pt idx="68">
                  <c:v>44476</c:v>
                </c:pt>
                <c:pt idx="69">
                  <c:v>44477</c:v>
                </c:pt>
                <c:pt idx="70">
                  <c:v>44480</c:v>
                </c:pt>
                <c:pt idx="71">
                  <c:v>44481</c:v>
                </c:pt>
                <c:pt idx="72">
                  <c:v>44482</c:v>
                </c:pt>
                <c:pt idx="73">
                  <c:v>44483</c:v>
                </c:pt>
                <c:pt idx="74">
                  <c:v>44484</c:v>
                </c:pt>
                <c:pt idx="75">
                  <c:v>44487</c:v>
                </c:pt>
                <c:pt idx="76">
                  <c:v>44488</c:v>
                </c:pt>
                <c:pt idx="77">
                  <c:v>44489</c:v>
                </c:pt>
                <c:pt idx="78">
                  <c:v>44490</c:v>
                </c:pt>
                <c:pt idx="79">
                  <c:v>44491</c:v>
                </c:pt>
                <c:pt idx="80">
                  <c:v>44494</c:v>
                </c:pt>
                <c:pt idx="81">
                  <c:v>44495</c:v>
                </c:pt>
                <c:pt idx="82">
                  <c:v>44496</c:v>
                </c:pt>
                <c:pt idx="83">
                  <c:v>44497</c:v>
                </c:pt>
                <c:pt idx="84">
                  <c:v>44498</c:v>
                </c:pt>
                <c:pt idx="85">
                  <c:v>44501</c:v>
                </c:pt>
                <c:pt idx="86">
                  <c:v>44502</c:v>
                </c:pt>
                <c:pt idx="87">
                  <c:v>44503</c:v>
                </c:pt>
                <c:pt idx="88">
                  <c:v>44504</c:v>
                </c:pt>
                <c:pt idx="89">
                  <c:v>44505</c:v>
                </c:pt>
                <c:pt idx="90">
                  <c:v>44508</c:v>
                </c:pt>
                <c:pt idx="91">
                  <c:v>44509</c:v>
                </c:pt>
                <c:pt idx="92">
                  <c:v>44510</c:v>
                </c:pt>
                <c:pt idx="93">
                  <c:v>44511</c:v>
                </c:pt>
                <c:pt idx="94">
                  <c:v>44512</c:v>
                </c:pt>
                <c:pt idx="95">
                  <c:v>44515</c:v>
                </c:pt>
                <c:pt idx="96">
                  <c:v>44516</c:v>
                </c:pt>
                <c:pt idx="97">
                  <c:v>44517</c:v>
                </c:pt>
                <c:pt idx="98">
                  <c:v>44518</c:v>
                </c:pt>
                <c:pt idx="99">
                  <c:v>44519</c:v>
                </c:pt>
                <c:pt idx="100">
                  <c:v>44522</c:v>
                </c:pt>
                <c:pt idx="101">
                  <c:v>44523</c:v>
                </c:pt>
                <c:pt idx="102">
                  <c:v>44524</c:v>
                </c:pt>
                <c:pt idx="103">
                  <c:v>44525</c:v>
                </c:pt>
                <c:pt idx="104">
                  <c:v>44526</c:v>
                </c:pt>
                <c:pt idx="105">
                  <c:v>44529</c:v>
                </c:pt>
                <c:pt idx="106">
                  <c:v>44530</c:v>
                </c:pt>
                <c:pt idx="107">
                  <c:v>44531</c:v>
                </c:pt>
                <c:pt idx="108">
                  <c:v>44532</c:v>
                </c:pt>
                <c:pt idx="109">
                  <c:v>44533</c:v>
                </c:pt>
                <c:pt idx="110">
                  <c:v>44536</c:v>
                </c:pt>
                <c:pt idx="111">
                  <c:v>44537</c:v>
                </c:pt>
                <c:pt idx="112">
                  <c:v>44538</c:v>
                </c:pt>
                <c:pt idx="113">
                  <c:v>44539</c:v>
                </c:pt>
                <c:pt idx="114">
                  <c:v>44540</c:v>
                </c:pt>
                <c:pt idx="115">
                  <c:v>44543</c:v>
                </c:pt>
                <c:pt idx="116">
                  <c:v>44544</c:v>
                </c:pt>
                <c:pt idx="117">
                  <c:v>44545</c:v>
                </c:pt>
                <c:pt idx="118">
                  <c:v>44546</c:v>
                </c:pt>
                <c:pt idx="119">
                  <c:v>44547</c:v>
                </c:pt>
                <c:pt idx="120">
                  <c:v>44550</c:v>
                </c:pt>
                <c:pt idx="121">
                  <c:v>44551</c:v>
                </c:pt>
                <c:pt idx="122">
                  <c:v>44552</c:v>
                </c:pt>
                <c:pt idx="123">
                  <c:v>44553</c:v>
                </c:pt>
                <c:pt idx="124">
                  <c:v>44554</c:v>
                </c:pt>
                <c:pt idx="125">
                  <c:v>44557</c:v>
                </c:pt>
                <c:pt idx="126">
                  <c:v>44558</c:v>
                </c:pt>
                <c:pt idx="127">
                  <c:v>44559</c:v>
                </c:pt>
                <c:pt idx="128">
                  <c:v>44560</c:v>
                </c:pt>
                <c:pt idx="129">
                  <c:v>44564</c:v>
                </c:pt>
                <c:pt idx="130">
                  <c:v>44565</c:v>
                </c:pt>
                <c:pt idx="131">
                  <c:v>44566</c:v>
                </c:pt>
                <c:pt idx="132">
                  <c:v>44568</c:v>
                </c:pt>
                <c:pt idx="133">
                  <c:v>44571</c:v>
                </c:pt>
                <c:pt idx="134">
                  <c:v>44572</c:v>
                </c:pt>
                <c:pt idx="135">
                  <c:v>44573</c:v>
                </c:pt>
                <c:pt idx="136">
                  <c:v>44574</c:v>
                </c:pt>
                <c:pt idx="137">
                  <c:v>44575</c:v>
                </c:pt>
                <c:pt idx="138">
                  <c:v>44578</c:v>
                </c:pt>
                <c:pt idx="139">
                  <c:v>44579</c:v>
                </c:pt>
                <c:pt idx="140">
                  <c:v>44580</c:v>
                </c:pt>
                <c:pt idx="141">
                  <c:v>44581</c:v>
                </c:pt>
                <c:pt idx="142">
                  <c:v>44582</c:v>
                </c:pt>
                <c:pt idx="143">
                  <c:v>44585</c:v>
                </c:pt>
                <c:pt idx="144">
                  <c:v>44586</c:v>
                </c:pt>
                <c:pt idx="145">
                  <c:v>44587</c:v>
                </c:pt>
                <c:pt idx="146">
                  <c:v>44588</c:v>
                </c:pt>
                <c:pt idx="147">
                  <c:v>44592</c:v>
                </c:pt>
                <c:pt idx="148">
                  <c:v>44593</c:v>
                </c:pt>
                <c:pt idx="149">
                  <c:v>44594</c:v>
                </c:pt>
                <c:pt idx="150">
                  <c:v>44595</c:v>
                </c:pt>
                <c:pt idx="151">
                  <c:v>44596</c:v>
                </c:pt>
                <c:pt idx="152">
                  <c:v>44599</c:v>
                </c:pt>
                <c:pt idx="153">
                  <c:v>44600</c:v>
                </c:pt>
                <c:pt idx="154">
                  <c:v>44601</c:v>
                </c:pt>
                <c:pt idx="155">
                  <c:v>44602</c:v>
                </c:pt>
                <c:pt idx="156">
                  <c:v>44603</c:v>
                </c:pt>
                <c:pt idx="157">
                  <c:v>44606</c:v>
                </c:pt>
                <c:pt idx="158">
                  <c:v>44607</c:v>
                </c:pt>
                <c:pt idx="159">
                  <c:v>44608</c:v>
                </c:pt>
                <c:pt idx="160">
                  <c:v>44609</c:v>
                </c:pt>
                <c:pt idx="161">
                  <c:v>44610</c:v>
                </c:pt>
                <c:pt idx="162">
                  <c:v>44613</c:v>
                </c:pt>
                <c:pt idx="163">
                  <c:v>44614</c:v>
                </c:pt>
                <c:pt idx="164">
                  <c:v>44615</c:v>
                </c:pt>
                <c:pt idx="165">
                  <c:v>44616</c:v>
                </c:pt>
                <c:pt idx="166">
                  <c:v>44617</c:v>
                </c:pt>
                <c:pt idx="167">
                  <c:v>44620</c:v>
                </c:pt>
                <c:pt idx="168">
                  <c:v>44621</c:v>
                </c:pt>
                <c:pt idx="169">
                  <c:v>44622</c:v>
                </c:pt>
                <c:pt idx="170">
                  <c:v>44623</c:v>
                </c:pt>
                <c:pt idx="171">
                  <c:v>44624</c:v>
                </c:pt>
                <c:pt idx="172">
                  <c:v>44627</c:v>
                </c:pt>
                <c:pt idx="173">
                  <c:v>44629</c:v>
                </c:pt>
                <c:pt idx="174">
                  <c:v>44630</c:v>
                </c:pt>
                <c:pt idx="175">
                  <c:v>44631</c:v>
                </c:pt>
                <c:pt idx="176">
                  <c:v>44634</c:v>
                </c:pt>
                <c:pt idx="177">
                  <c:v>44635</c:v>
                </c:pt>
                <c:pt idx="178">
                  <c:v>44636</c:v>
                </c:pt>
                <c:pt idx="179">
                  <c:v>44637</c:v>
                </c:pt>
                <c:pt idx="180">
                  <c:v>44638</c:v>
                </c:pt>
                <c:pt idx="181">
                  <c:v>44641</c:v>
                </c:pt>
                <c:pt idx="182">
                  <c:v>44642</c:v>
                </c:pt>
                <c:pt idx="183">
                  <c:v>44643</c:v>
                </c:pt>
                <c:pt idx="184">
                  <c:v>44644</c:v>
                </c:pt>
                <c:pt idx="185">
                  <c:v>44645</c:v>
                </c:pt>
                <c:pt idx="186">
                  <c:v>44648</c:v>
                </c:pt>
                <c:pt idx="187">
                  <c:v>44649</c:v>
                </c:pt>
                <c:pt idx="188">
                  <c:v>44650</c:v>
                </c:pt>
                <c:pt idx="189">
                  <c:v>44651</c:v>
                </c:pt>
                <c:pt idx="190">
                  <c:v>44652</c:v>
                </c:pt>
                <c:pt idx="191">
                  <c:v>44655</c:v>
                </c:pt>
                <c:pt idx="192">
                  <c:v>44656</c:v>
                </c:pt>
                <c:pt idx="193">
                  <c:v>44657</c:v>
                </c:pt>
                <c:pt idx="194">
                  <c:v>44658</c:v>
                </c:pt>
                <c:pt idx="195">
                  <c:v>44659</c:v>
                </c:pt>
                <c:pt idx="196">
                  <c:v>44662</c:v>
                </c:pt>
                <c:pt idx="197">
                  <c:v>44663</c:v>
                </c:pt>
                <c:pt idx="198">
                  <c:v>44664</c:v>
                </c:pt>
                <c:pt idx="199">
                  <c:v>44665</c:v>
                </c:pt>
                <c:pt idx="200">
                  <c:v>44666</c:v>
                </c:pt>
                <c:pt idx="201">
                  <c:v>44669</c:v>
                </c:pt>
                <c:pt idx="202">
                  <c:v>44670</c:v>
                </c:pt>
                <c:pt idx="203">
                  <c:v>44671</c:v>
                </c:pt>
                <c:pt idx="204">
                  <c:v>44672</c:v>
                </c:pt>
                <c:pt idx="205">
                  <c:v>44673</c:v>
                </c:pt>
                <c:pt idx="206">
                  <c:v>44676</c:v>
                </c:pt>
                <c:pt idx="207">
                  <c:v>44677</c:v>
                </c:pt>
                <c:pt idx="208">
                  <c:v>44678</c:v>
                </c:pt>
                <c:pt idx="209">
                  <c:v>44679</c:v>
                </c:pt>
                <c:pt idx="210">
                  <c:v>44680</c:v>
                </c:pt>
                <c:pt idx="211">
                  <c:v>44683</c:v>
                </c:pt>
                <c:pt idx="212">
                  <c:v>44684</c:v>
                </c:pt>
                <c:pt idx="213">
                  <c:v>44685</c:v>
                </c:pt>
                <c:pt idx="214">
                  <c:v>44686</c:v>
                </c:pt>
                <c:pt idx="215">
                  <c:v>44687</c:v>
                </c:pt>
                <c:pt idx="216">
                  <c:v>44691</c:v>
                </c:pt>
                <c:pt idx="217">
                  <c:v>44692</c:v>
                </c:pt>
                <c:pt idx="218">
                  <c:v>44693</c:v>
                </c:pt>
                <c:pt idx="219">
                  <c:v>44694</c:v>
                </c:pt>
                <c:pt idx="220">
                  <c:v>44697</c:v>
                </c:pt>
                <c:pt idx="221">
                  <c:v>44698</c:v>
                </c:pt>
                <c:pt idx="222">
                  <c:v>44699</c:v>
                </c:pt>
                <c:pt idx="223">
                  <c:v>44700</c:v>
                </c:pt>
                <c:pt idx="224">
                  <c:v>44701</c:v>
                </c:pt>
                <c:pt idx="225">
                  <c:v>44704</c:v>
                </c:pt>
                <c:pt idx="226">
                  <c:v>44705</c:v>
                </c:pt>
                <c:pt idx="227">
                  <c:v>44706</c:v>
                </c:pt>
                <c:pt idx="228">
                  <c:v>44707</c:v>
                </c:pt>
                <c:pt idx="229">
                  <c:v>44708</c:v>
                </c:pt>
                <c:pt idx="230">
                  <c:v>44711</c:v>
                </c:pt>
                <c:pt idx="231">
                  <c:v>44712</c:v>
                </c:pt>
                <c:pt idx="232">
                  <c:v>44713</c:v>
                </c:pt>
                <c:pt idx="233">
                  <c:v>44714</c:v>
                </c:pt>
                <c:pt idx="234">
                  <c:v>44715</c:v>
                </c:pt>
                <c:pt idx="235">
                  <c:v>44718</c:v>
                </c:pt>
                <c:pt idx="236">
                  <c:v>44719</c:v>
                </c:pt>
                <c:pt idx="237">
                  <c:v>44720</c:v>
                </c:pt>
                <c:pt idx="238">
                  <c:v>44721</c:v>
                </c:pt>
                <c:pt idx="239">
                  <c:v>44722</c:v>
                </c:pt>
                <c:pt idx="240">
                  <c:v>44725</c:v>
                </c:pt>
                <c:pt idx="241">
                  <c:v>44726</c:v>
                </c:pt>
                <c:pt idx="242">
                  <c:v>44727</c:v>
                </c:pt>
                <c:pt idx="243">
                  <c:v>44728</c:v>
                </c:pt>
                <c:pt idx="244">
                  <c:v>44729</c:v>
                </c:pt>
                <c:pt idx="245">
                  <c:v>44732</c:v>
                </c:pt>
                <c:pt idx="246">
                  <c:v>44733</c:v>
                </c:pt>
                <c:pt idx="247">
                  <c:v>44734</c:v>
                </c:pt>
                <c:pt idx="248">
                  <c:v>44735</c:v>
                </c:pt>
                <c:pt idx="249">
                  <c:v>44736</c:v>
                </c:pt>
                <c:pt idx="250">
                  <c:v>44739</c:v>
                </c:pt>
                <c:pt idx="251">
                  <c:v>44740</c:v>
                </c:pt>
                <c:pt idx="252">
                  <c:v>44741</c:v>
                </c:pt>
                <c:pt idx="253">
                  <c:v>44742</c:v>
                </c:pt>
                <c:pt idx="254">
                  <c:v>44743</c:v>
                </c:pt>
                <c:pt idx="255">
                  <c:v>44746</c:v>
                </c:pt>
                <c:pt idx="256">
                  <c:v>44748</c:v>
                </c:pt>
                <c:pt idx="257">
                  <c:v>44749</c:v>
                </c:pt>
                <c:pt idx="258">
                  <c:v>44750</c:v>
                </c:pt>
                <c:pt idx="259">
                  <c:v>44753</c:v>
                </c:pt>
                <c:pt idx="260">
                  <c:v>44754</c:v>
                </c:pt>
                <c:pt idx="261">
                  <c:v>44755</c:v>
                </c:pt>
                <c:pt idx="262">
                  <c:v>44756</c:v>
                </c:pt>
                <c:pt idx="263">
                  <c:v>44757</c:v>
                </c:pt>
                <c:pt idx="264">
                  <c:v>44760</c:v>
                </c:pt>
                <c:pt idx="265">
                  <c:v>44761</c:v>
                </c:pt>
                <c:pt idx="266">
                  <c:v>44762</c:v>
                </c:pt>
                <c:pt idx="267">
                  <c:v>44763</c:v>
                </c:pt>
                <c:pt idx="268">
                  <c:v>44764</c:v>
                </c:pt>
                <c:pt idx="269">
                  <c:v>44767</c:v>
                </c:pt>
                <c:pt idx="270">
                  <c:v>44768</c:v>
                </c:pt>
                <c:pt idx="271">
                  <c:v>44769</c:v>
                </c:pt>
                <c:pt idx="272">
                  <c:v>44770</c:v>
                </c:pt>
                <c:pt idx="273">
                  <c:v>44771</c:v>
                </c:pt>
                <c:pt idx="274">
                  <c:v>44774</c:v>
                </c:pt>
                <c:pt idx="275">
                  <c:v>44775</c:v>
                </c:pt>
                <c:pt idx="276">
                  <c:v>44776</c:v>
                </c:pt>
                <c:pt idx="277">
                  <c:v>44777</c:v>
                </c:pt>
                <c:pt idx="278">
                  <c:v>44778</c:v>
                </c:pt>
                <c:pt idx="279">
                  <c:v>44781</c:v>
                </c:pt>
                <c:pt idx="280">
                  <c:v>44782</c:v>
                </c:pt>
                <c:pt idx="281">
                  <c:v>44783</c:v>
                </c:pt>
                <c:pt idx="282">
                  <c:v>44784</c:v>
                </c:pt>
                <c:pt idx="283">
                  <c:v>44785</c:v>
                </c:pt>
                <c:pt idx="284">
                  <c:v>44788</c:v>
                </c:pt>
                <c:pt idx="285">
                  <c:v>44789</c:v>
                </c:pt>
                <c:pt idx="286">
                  <c:v>44790</c:v>
                </c:pt>
                <c:pt idx="287">
                  <c:v>44791</c:v>
                </c:pt>
                <c:pt idx="288">
                  <c:v>44792</c:v>
                </c:pt>
                <c:pt idx="289">
                  <c:v>44795</c:v>
                </c:pt>
                <c:pt idx="290">
                  <c:v>44796</c:v>
                </c:pt>
                <c:pt idx="291">
                  <c:v>44797</c:v>
                </c:pt>
                <c:pt idx="292">
                  <c:v>44798</c:v>
                </c:pt>
                <c:pt idx="293">
                  <c:v>44799</c:v>
                </c:pt>
                <c:pt idx="294">
                  <c:v>44802</c:v>
                </c:pt>
                <c:pt idx="295">
                  <c:v>44803</c:v>
                </c:pt>
                <c:pt idx="296">
                  <c:v>44804</c:v>
                </c:pt>
                <c:pt idx="297">
                  <c:v>44805</c:v>
                </c:pt>
                <c:pt idx="298">
                  <c:v>44806</c:v>
                </c:pt>
                <c:pt idx="299">
                  <c:v>44809</c:v>
                </c:pt>
                <c:pt idx="300">
                  <c:v>44810</c:v>
                </c:pt>
                <c:pt idx="301">
                  <c:v>44811</c:v>
                </c:pt>
                <c:pt idx="302">
                  <c:v>44812</c:v>
                </c:pt>
                <c:pt idx="303">
                  <c:v>44813</c:v>
                </c:pt>
                <c:pt idx="304">
                  <c:v>44816</c:v>
                </c:pt>
                <c:pt idx="305">
                  <c:v>44817</c:v>
                </c:pt>
                <c:pt idx="306">
                  <c:v>44818</c:v>
                </c:pt>
                <c:pt idx="307">
                  <c:v>44819</c:v>
                </c:pt>
                <c:pt idx="308">
                  <c:v>44820</c:v>
                </c:pt>
                <c:pt idx="309">
                  <c:v>44823</c:v>
                </c:pt>
                <c:pt idx="310">
                  <c:v>44824</c:v>
                </c:pt>
                <c:pt idx="311">
                  <c:v>44826</c:v>
                </c:pt>
                <c:pt idx="312">
                  <c:v>44827</c:v>
                </c:pt>
                <c:pt idx="313">
                  <c:v>44830</c:v>
                </c:pt>
                <c:pt idx="314">
                  <c:v>44831</c:v>
                </c:pt>
                <c:pt idx="315">
                  <c:v>44832</c:v>
                </c:pt>
                <c:pt idx="316">
                  <c:v>44833</c:v>
                </c:pt>
                <c:pt idx="317">
                  <c:v>44834</c:v>
                </c:pt>
              </c:numCache>
            </c:numRef>
          </c:cat>
          <c:val>
            <c:numRef>
              <c:f>'Chart 39'!$C$374:$C$691</c:f>
              <c:numCache>
                <c:formatCode>0.0</c:formatCode>
                <c:ptCount val="318"/>
                <c:pt idx="0">
                  <c:v>587.62</c:v>
                </c:pt>
                <c:pt idx="1">
                  <c:v>585.66999999999996</c:v>
                </c:pt>
                <c:pt idx="2">
                  <c:v>586.67999999999995</c:v>
                </c:pt>
                <c:pt idx="3">
                  <c:v>585.73</c:v>
                </c:pt>
                <c:pt idx="4">
                  <c:v>586.08000000000004</c:v>
                </c:pt>
                <c:pt idx="5">
                  <c:v>587.74</c:v>
                </c:pt>
                <c:pt idx="6">
                  <c:v>587.72</c:v>
                </c:pt>
                <c:pt idx="7">
                  <c:v>587.54999999999995</c:v>
                </c:pt>
                <c:pt idx="8">
                  <c:v>584.57000000000005</c:v>
                </c:pt>
                <c:pt idx="9">
                  <c:v>586.70000000000005</c:v>
                </c:pt>
                <c:pt idx="10">
                  <c:v>584.78</c:v>
                </c:pt>
                <c:pt idx="11">
                  <c:v>580.6</c:v>
                </c:pt>
                <c:pt idx="12">
                  <c:v>579.51</c:v>
                </c:pt>
                <c:pt idx="13">
                  <c:v>574.02</c:v>
                </c:pt>
                <c:pt idx="14">
                  <c:v>571.37</c:v>
                </c:pt>
                <c:pt idx="15">
                  <c:v>568.89</c:v>
                </c:pt>
                <c:pt idx="16">
                  <c:v>569.28</c:v>
                </c:pt>
                <c:pt idx="17">
                  <c:v>568.13</c:v>
                </c:pt>
                <c:pt idx="18">
                  <c:v>570.01</c:v>
                </c:pt>
                <c:pt idx="19">
                  <c:v>575.08000000000004</c:v>
                </c:pt>
                <c:pt idx="20">
                  <c:v>578.33000000000004</c:v>
                </c:pt>
                <c:pt idx="21">
                  <c:v>580.70000000000005</c:v>
                </c:pt>
                <c:pt idx="22">
                  <c:v>583.32000000000005</c:v>
                </c:pt>
                <c:pt idx="23">
                  <c:v>583.77</c:v>
                </c:pt>
                <c:pt idx="24">
                  <c:v>583.78</c:v>
                </c:pt>
                <c:pt idx="25">
                  <c:v>581.73</c:v>
                </c:pt>
                <c:pt idx="26">
                  <c:v>577.80999999999995</c:v>
                </c:pt>
                <c:pt idx="27">
                  <c:v>575.13</c:v>
                </c:pt>
                <c:pt idx="28">
                  <c:v>575.09</c:v>
                </c:pt>
                <c:pt idx="29">
                  <c:v>577.30999999999995</c:v>
                </c:pt>
                <c:pt idx="30">
                  <c:v>578.30999999999995</c:v>
                </c:pt>
                <c:pt idx="31">
                  <c:v>580.29</c:v>
                </c:pt>
                <c:pt idx="32">
                  <c:v>579.29999999999995</c:v>
                </c:pt>
                <c:pt idx="33">
                  <c:v>575.35</c:v>
                </c:pt>
                <c:pt idx="34">
                  <c:v>573.86</c:v>
                </c:pt>
                <c:pt idx="35">
                  <c:v>572.15</c:v>
                </c:pt>
                <c:pt idx="36">
                  <c:v>575.17999999999995</c:v>
                </c:pt>
                <c:pt idx="37">
                  <c:v>575.97</c:v>
                </c:pt>
                <c:pt idx="38">
                  <c:v>578.42999999999995</c:v>
                </c:pt>
                <c:pt idx="39">
                  <c:v>580.42999999999995</c:v>
                </c:pt>
                <c:pt idx="40">
                  <c:v>580.45000000000005</c:v>
                </c:pt>
                <c:pt idx="41">
                  <c:v>582.27</c:v>
                </c:pt>
                <c:pt idx="42">
                  <c:v>583.11</c:v>
                </c:pt>
                <c:pt idx="43">
                  <c:v>583.34</c:v>
                </c:pt>
                <c:pt idx="44">
                  <c:v>584.89</c:v>
                </c:pt>
                <c:pt idx="45">
                  <c:v>586.05999999999995</c:v>
                </c:pt>
                <c:pt idx="46">
                  <c:v>585.27</c:v>
                </c:pt>
                <c:pt idx="47">
                  <c:v>585.86</c:v>
                </c:pt>
                <c:pt idx="48">
                  <c:v>583.21</c:v>
                </c:pt>
                <c:pt idx="49">
                  <c:v>583.52</c:v>
                </c:pt>
                <c:pt idx="50">
                  <c:v>583.39</c:v>
                </c:pt>
                <c:pt idx="51">
                  <c:v>579.98</c:v>
                </c:pt>
                <c:pt idx="52">
                  <c:v>579.16</c:v>
                </c:pt>
                <c:pt idx="53">
                  <c:v>575.78</c:v>
                </c:pt>
                <c:pt idx="54">
                  <c:v>572.46</c:v>
                </c:pt>
                <c:pt idx="55">
                  <c:v>571.39</c:v>
                </c:pt>
                <c:pt idx="56">
                  <c:v>567.95000000000005</c:v>
                </c:pt>
                <c:pt idx="57">
                  <c:v>567.04999999999995</c:v>
                </c:pt>
                <c:pt idx="58">
                  <c:v>565.80999999999995</c:v>
                </c:pt>
                <c:pt idx="59">
                  <c:v>564.15</c:v>
                </c:pt>
                <c:pt idx="60">
                  <c:v>562.91999999999996</c:v>
                </c:pt>
                <c:pt idx="61">
                  <c:v>563.54</c:v>
                </c:pt>
                <c:pt idx="62">
                  <c:v>563.99</c:v>
                </c:pt>
                <c:pt idx="63">
                  <c:v>561.42999999999995</c:v>
                </c:pt>
                <c:pt idx="64">
                  <c:v>561.95000000000005</c:v>
                </c:pt>
                <c:pt idx="65">
                  <c:v>563.27</c:v>
                </c:pt>
                <c:pt idx="66">
                  <c:v>562.27</c:v>
                </c:pt>
                <c:pt idx="67">
                  <c:v>557.44000000000005</c:v>
                </c:pt>
                <c:pt idx="68">
                  <c:v>555.84</c:v>
                </c:pt>
                <c:pt idx="69">
                  <c:v>554.41</c:v>
                </c:pt>
                <c:pt idx="70">
                  <c:v>553.20000000000005</c:v>
                </c:pt>
                <c:pt idx="71">
                  <c:v>553.37</c:v>
                </c:pt>
                <c:pt idx="72">
                  <c:v>553.88</c:v>
                </c:pt>
                <c:pt idx="73">
                  <c:v>555.89</c:v>
                </c:pt>
                <c:pt idx="74">
                  <c:v>555.05999999999995</c:v>
                </c:pt>
                <c:pt idx="75">
                  <c:v>553.88</c:v>
                </c:pt>
                <c:pt idx="76">
                  <c:v>556.82000000000005</c:v>
                </c:pt>
                <c:pt idx="77">
                  <c:v>553.94000000000005</c:v>
                </c:pt>
                <c:pt idx="78">
                  <c:v>554.61</c:v>
                </c:pt>
                <c:pt idx="79">
                  <c:v>554.77</c:v>
                </c:pt>
                <c:pt idx="80">
                  <c:v>554.5</c:v>
                </c:pt>
                <c:pt idx="81">
                  <c:v>554.01</c:v>
                </c:pt>
                <c:pt idx="82">
                  <c:v>553.35</c:v>
                </c:pt>
                <c:pt idx="83">
                  <c:v>553.9</c:v>
                </c:pt>
                <c:pt idx="84">
                  <c:v>556.73</c:v>
                </c:pt>
                <c:pt idx="85">
                  <c:v>552.16999999999996</c:v>
                </c:pt>
                <c:pt idx="86">
                  <c:v>553.41999999999996</c:v>
                </c:pt>
                <c:pt idx="87">
                  <c:v>552.62</c:v>
                </c:pt>
                <c:pt idx="88">
                  <c:v>550.08000000000004</c:v>
                </c:pt>
                <c:pt idx="89">
                  <c:v>549.25</c:v>
                </c:pt>
                <c:pt idx="90">
                  <c:v>550.12</c:v>
                </c:pt>
                <c:pt idx="91">
                  <c:v>551.64</c:v>
                </c:pt>
                <c:pt idx="92">
                  <c:v>550.74</c:v>
                </c:pt>
                <c:pt idx="93">
                  <c:v>545.15</c:v>
                </c:pt>
                <c:pt idx="94">
                  <c:v>543.66</c:v>
                </c:pt>
                <c:pt idx="95">
                  <c:v>544.52</c:v>
                </c:pt>
                <c:pt idx="96">
                  <c:v>539.91999999999996</c:v>
                </c:pt>
                <c:pt idx="97">
                  <c:v>538.44000000000005</c:v>
                </c:pt>
                <c:pt idx="98">
                  <c:v>539.63</c:v>
                </c:pt>
                <c:pt idx="99">
                  <c:v>538.20000000000005</c:v>
                </c:pt>
                <c:pt idx="100">
                  <c:v>537.47</c:v>
                </c:pt>
                <c:pt idx="101">
                  <c:v>537.17999999999995</c:v>
                </c:pt>
                <c:pt idx="102">
                  <c:v>535.72</c:v>
                </c:pt>
                <c:pt idx="103">
                  <c:v>538.95000000000005</c:v>
                </c:pt>
                <c:pt idx="104">
                  <c:v>544.17999999999995</c:v>
                </c:pt>
                <c:pt idx="105">
                  <c:v>548.34</c:v>
                </c:pt>
                <c:pt idx="106">
                  <c:v>552.46</c:v>
                </c:pt>
                <c:pt idx="107">
                  <c:v>552.69000000000005</c:v>
                </c:pt>
                <c:pt idx="108">
                  <c:v>553.13</c:v>
                </c:pt>
                <c:pt idx="109">
                  <c:v>553.44000000000005</c:v>
                </c:pt>
                <c:pt idx="110">
                  <c:v>554.77</c:v>
                </c:pt>
                <c:pt idx="111">
                  <c:v>555.14</c:v>
                </c:pt>
                <c:pt idx="112">
                  <c:v>557.22</c:v>
                </c:pt>
                <c:pt idx="113">
                  <c:v>560.55999999999995</c:v>
                </c:pt>
                <c:pt idx="114">
                  <c:v>558.82000000000005</c:v>
                </c:pt>
                <c:pt idx="115">
                  <c:v>557.44000000000005</c:v>
                </c:pt>
                <c:pt idx="116">
                  <c:v>552</c:v>
                </c:pt>
                <c:pt idx="117">
                  <c:v>543.28</c:v>
                </c:pt>
                <c:pt idx="118">
                  <c:v>543.04999999999995</c:v>
                </c:pt>
                <c:pt idx="119">
                  <c:v>545.19000000000005</c:v>
                </c:pt>
                <c:pt idx="120">
                  <c:v>541.02</c:v>
                </c:pt>
                <c:pt idx="121">
                  <c:v>543.37</c:v>
                </c:pt>
                <c:pt idx="122">
                  <c:v>540.61</c:v>
                </c:pt>
                <c:pt idx="123">
                  <c:v>541.35</c:v>
                </c:pt>
                <c:pt idx="124">
                  <c:v>542.07000000000005</c:v>
                </c:pt>
                <c:pt idx="125">
                  <c:v>541.11</c:v>
                </c:pt>
                <c:pt idx="126">
                  <c:v>541.80999999999995</c:v>
                </c:pt>
                <c:pt idx="127">
                  <c:v>539.91</c:v>
                </c:pt>
                <c:pt idx="128">
                  <c:v>542.61</c:v>
                </c:pt>
                <c:pt idx="129">
                  <c:v>546.79999999999995</c:v>
                </c:pt>
                <c:pt idx="130">
                  <c:v>544.91999999999996</c:v>
                </c:pt>
                <c:pt idx="131">
                  <c:v>545.52</c:v>
                </c:pt>
                <c:pt idx="132">
                  <c:v>546.28</c:v>
                </c:pt>
                <c:pt idx="133">
                  <c:v>546.9</c:v>
                </c:pt>
                <c:pt idx="134">
                  <c:v>546.61</c:v>
                </c:pt>
                <c:pt idx="135">
                  <c:v>547.21</c:v>
                </c:pt>
                <c:pt idx="136">
                  <c:v>551.46</c:v>
                </c:pt>
                <c:pt idx="137">
                  <c:v>550.94000000000005</c:v>
                </c:pt>
                <c:pt idx="138">
                  <c:v>550.01</c:v>
                </c:pt>
                <c:pt idx="139">
                  <c:v>548.74</c:v>
                </c:pt>
                <c:pt idx="140">
                  <c:v>546.14</c:v>
                </c:pt>
                <c:pt idx="141">
                  <c:v>546.54</c:v>
                </c:pt>
                <c:pt idx="142">
                  <c:v>546.67999999999995</c:v>
                </c:pt>
                <c:pt idx="143">
                  <c:v>545.49</c:v>
                </c:pt>
                <c:pt idx="144">
                  <c:v>544.28</c:v>
                </c:pt>
                <c:pt idx="145">
                  <c:v>544.52</c:v>
                </c:pt>
                <c:pt idx="146">
                  <c:v>540.24</c:v>
                </c:pt>
                <c:pt idx="147">
                  <c:v>539.54999999999995</c:v>
                </c:pt>
                <c:pt idx="148">
                  <c:v>544.29</c:v>
                </c:pt>
                <c:pt idx="149">
                  <c:v>545.34</c:v>
                </c:pt>
                <c:pt idx="150">
                  <c:v>544.28</c:v>
                </c:pt>
                <c:pt idx="151">
                  <c:v>552.19000000000005</c:v>
                </c:pt>
                <c:pt idx="152">
                  <c:v>549.65</c:v>
                </c:pt>
                <c:pt idx="153">
                  <c:v>547.77</c:v>
                </c:pt>
                <c:pt idx="154">
                  <c:v>547.42999999999995</c:v>
                </c:pt>
                <c:pt idx="155">
                  <c:v>548.21</c:v>
                </c:pt>
                <c:pt idx="156">
                  <c:v>545.27</c:v>
                </c:pt>
                <c:pt idx="157">
                  <c:v>541.6</c:v>
                </c:pt>
                <c:pt idx="158">
                  <c:v>543.79999999999995</c:v>
                </c:pt>
                <c:pt idx="159">
                  <c:v>545.05999999999995</c:v>
                </c:pt>
                <c:pt idx="160">
                  <c:v>543.44000000000005</c:v>
                </c:pt>
                <c:pt idx="161">
                  <c:v>544.62</c:v>
                </c:pt>
                <c:pt idx="162">
                  <c:v>543.79999999999995</c:v>
                </c:pt>
                <c:pt idx="163">
                  <c:v>541.67999999999995</c:v>
                </c:pt>
                <c:pt idx="164">
                  <c:v>543.46</c:v>
                </c:pt>
                <c:pt idx="165">
                  <c:v>537.54999999999995</c:v>
                </c:pt>
                <c:pt idx="166">
                  <c:v>539.05999999999995</c:v>
                </c:pt>
                <c:pt idx="167">
                  <c:v>540.97</c:v>
                </c:pt>
                <c:pt idx="168">
                  <c:v>541.98</c:v>
                </c:pt>
                <c:pt idx="169">
                  <c:v>543.19000000000005</c:v>
                </c:pt>
                <c:pt idx="170">
                  <c:v>550.4</c:v>
                </c:pt>
                <c:pt idx="171">
                  <c:v>553.49</c:v>
                </c:pt>
                <c:pt idx="172">
                  <c:v>552.83000000000004</c:v>
                </c:pt>
                <c:pt idx="173">
                  <c:v>561.45000000000005</c:v>
                </c:pt>
                <c:pt idx="174">
                  <c:v>569.41999999999996</c:v>
                </c:pt>
                <c:pt idx="175">
                  <c:v>569.07000000000005</c:v>
                </c:pt>
                <c:pt idx="176">
                  <c:v>564.55999999999995</c:v>
                </c:pt>
                <c:pt idx="177">
                  <c:v>558.53</c:v>
                </c:pt>
                <c:pt idx="178">
                  <c:v>548.89</c:v>
                </c:pt>
                <c:pt idx="179">
                  <c:v>541.89</c:v>
                </c:pt>
                <c:pt idx="180">
                  <c:v>539.32000000000005</c:v>
                </c:pt>
                <c:pt idx="181">
                  <c:v>539.75</c:v>
                </c:pt>
                <c:pt idx="182">
                  <c:v>537.94000000000005</c:v>
                </c:pt>
                <c:pt idx="183">
                  <c:v>538.16</c:v>
                </c:pt>
                <c:pt idx="184">
                  <c:v>538.20000000000005</c:v>
                </c:pt>
                <c:pt idx="185">
                  <c:v>540.07000000000005</c:v>
                </c:pt>
                <c:pt idx="186">
                  <c:v>538.91999999999996</c:v>
                </c:pt>
                <c:pt idx="187">
                  <c:v>541.6</c:v>
                </c:pt>
                <c:pt idx="188">
                  <c:v>542.74</c:v>
                </c:pt>
                <c:pt idx="189">
                  <c:v>539.21</c:v>
                </c:pt>
                <c:pt idx="190">
                  <c:v>536.26</c:v>
                </c:pt>
                <c:pt idx="191">
                  <c:v>531.61</c:v>
                </c:pt>
                <c:pt idx="192">
                  <c:v>528.26</c:v>
                </c:pt>
                <c:pt idx="193">
                  <c:v>523.20000000000005</c:v>
                </c:pt>
                <c:pt idx="194">
                  <c:v>519.51</c:v>
                </c:pt>
                <c:pt idx="195">
                  <c:v>517.79</c:v>
                </c:pt>
                <c:pt idx="196">
                  <c:v>518.15</c:v>
                </c:pt>
                <c:pt idx="197">
                  <c:v>514.20000000000005</c:v>
                </c:pt>
                <c:pt idx="198">
                  <c:v>511.45</c:v>
                </c:pt>
                <c:pt idx="199">
                  <c:v>514.17999999999995</c:v>
                </c:pt>
                <c:pt idx="200">
                  <c:v>509.53</c:v>
                </c:pt>
                <c:pt idx="201">
                  <c:v>509.11</c:v>
                </c:pt>
                <c:pt idx="202">
                  <c:v>508.07</c:v>
                </c:pt>
                <c:pt idx="203">
                  <c:v>509.33</c:v>
                </c:pt>
                <c:pt idx="204">
                  <c:v>509.82</c:v>
                </c:pt>
                <c:pt idx="205">
                  <c:v>505.36</c:v>
                </c:pt>
                <c:pt idx="206">
                  <c:v>500.53</c:v>
                </c:pt>
                <c:pt idx="207">
                  <c:v>495.05</c:v>
                </c:pt>
                <c:pt idx="208">
                  <c:v>487.9</c:v>
                </c:pt>
                <c:pt idx="209">
                  <c:v>479.32</c:v>
                </c:pt>
                <c:pt idx="210">
                  <c:v>478.91</c:v>
                </c:pt>
                <c:pt idx="211">
                  <c:v>473.26</c:v>
                </c:pt>
                <c:pt idx="212">
                  <c:v>473.51</c:v>
                </c:pt>
                <c:pt idx="213">
                  <c:v>478.59</c:v>
                </c:pt>
                <c:pt idx="214">
                  <c:v>492.31</c:v>
                </c:pt>
                <c:pt idx="215">
                  <c:v>502.08</c:v>
                </c:pt>
                <c:pt idx="216">
                  <c:v>498.82</c:v>
                </c:pt>
                <c:pt idx="217">
                  <c:v>492.22</c:v>
                </c:pt>
                <c:pt idx="218">
                  <c:v>480.24</c:v>
                </c:pt>
                <c:pt idx="219">
                  <c:v>473.68</c:v>
                </c:pt>
                <c:pt idx="220">
                  <c:v>474.78</c:v>
                </c:pt>
                <c:pt idx="221">
                  <c:v>478.29</c:v>
                </c:pt>
                <c:pt idx="222">
                  <c:v>481.19</c:v>
                </c:pt>
                <c:pt idx="223">
                  <c:v>484.07</c:v>
                </c:pt>
                <c:pt idx="224">
                  <c:v>485.74</c:v>
                </c:pt>
                <c:pt idx="225">
                  <c:v>486.58</c:v>
                </c:pt>
                <c:pt idx="226">
                  <c:v>484.71</c:v>
                </c:pt>
                <c:pt idx="227">
                  <c:v>480.77</c:v>
                </c:pt>
                <c:pt idx="228">
                  <c:v>479.19</c:v>
                </c:pt>
                <c:pt idx="229">
                  <c:v>479.46</c:v>
                </c:pt>
                <c:pt idx="230">
                  <c:v>484.4</c:v>
                </c:pt>
                <c:pt idx="231">
                  <c:v>478.9</c:v>
                </c:pt>
                <c:pt idx="232">
                  <c:v>477.59</c:v>
                </c:pt>
                <c:pt idx="233">
                  <c:v>473.98</c:v>
                </c:pt>
                <c:pt idx="234">
                  <c:v>472.59</c:v>
                </c:pt>
                <c:pt idx="235">
                  <c:v>469.39</c:v>
                </c:pt>
                <c:pt idx="236">
                  <c:v>463.11</c:v>
                </c:pt>
                <c:pt idx="237">
                  <c:v>461.63</c:v>
                </c:pt>
                <c:pt idx="238">
                  <c:v>457.46</c:v>
                </c:pt>
                <c:pt idx="239">
                  <c:v>446.89</c:v>
                </c:pt>
                <c:pt idx="240">
                  <c:v>438.19</c:v>
                </c:pt>
                <c:pt idx="241">
                  <c:v>437.93</c:v>
                </c:pt>
                <c:pt idx="242">
                  <c:v>444.75</c:v>
                </c:pt>
                <c:pt idx="243">
                  <c:v>444.67</c:v>
                </c:pt>
                <c:pt idx="244">
                  <c:v>447.29</c:v>
                </c:pt>
                <c:pt idx="245">
                  <c:v>443.47</c:v>
                </c:pt>
                <c:pt idx="246">
                  <c:v>440.07</c:v>
                </c:pt>
                <c:pt idx="247">
                  <c:v>434.08</c:v>
                </c:pt>
                <c:pt idx="248">
                  <c:v>431.48</c:v>
                </c:pt>
                <c:pt idx="249">
                  <c:v>430.54</c:v>
                </c:pt>
                <c:pt idx="250">
                  <c:v>433.52</c:v>
                </c:pt>
                <c:pt idx="251">
                  <c:v>431.95</c:v>
                </c:pt>
                <c:pt idx="252">
                  <c:v>429.75</c:v>
                </c:pt>
                <c:pt idx="253">
                  <c:v>423.54</c:v>
                </c:pt>
                <c:pt idx="254">
                  <c:v>426.35</c:v>
                </c:pt>
                <c:pt idx="255">
                  <c:v>425.9</c:v>
                </c:pt>
                <c:pt idx="256">
                  <c:v>416.32</c:v>
                </c:pt>
                <c:pt idx="257">
                  <c:v>417.16</c:v>
                </c:pt>
                <c:pt idx="258">
                  <c:v>416.5</c:v>
                </c:pt>
                <c:pt idx="259">
                  <c:v>415.6</c:v>
                </c:pt>
                <c:pt idx="260">
                  <c:v>411.9</c:v>
                </c:pt>
                <c:pt idx="261">
                  <c:v>414.23</c:v>
                </c:pt>
                <c:pt idx="262">
                  <c:v>413.17</c:v>
                </c:pt>
                <c:pt idx="263">
                  <c:v>415.86</c:v>
                </c:pt>
                <c:pt idx="264">
                  <c:v>421.48</c:v>
                </c:pt>
                <c:pt idx="265">
                  <c:v>425.94</c:v>
                </c:pt>
                <c:pt idx="266">
                  <c:v>423.66</c:v>
                </c:pt>
                <c:pt idx="267">
                  <c:v>422.76</c:v>
                </c:pt>
                <c:pt idx="268">
                  <c:v>420.08</c:v>
                </c:pt>
                <c:pt idx="269">
                  <c:v>420.86</c:v>
                </c:pt>
                <c:pt idx="270">
                  <c:v>415.57</c:v>
                </c:pt>
                <c:pt idx="271">
                  <c:v>414.17</c:v>
                </c:pt>
                <c:pt idx="272">
                  <c:v>412.14</c:v>
                </c:pt>
                <c:pt idx="273">
                  <c:v>417.45</c:v>
                </c:pt>
                <c:pt idx="274">
                  <c:v>417.8</c:v>
                </c:pt>
                <c:pt idx="275">
                  <c:v>416.17</c:v>
                </c:pt>
                <c:pt idx="276">
                  <c:v>414.1</c:v>
                </c:pt>
                <c:pt idx="277">
                  <c:v>413.66</c:v>
                </c:pt>
                <c:pt idx="278">
                  <c:v>415.64</c:v>
                </c:pt>
                <c:pt idx="279">
                  <c:v>414.38</c:v>
                </c:pt>
                <c:pt idx="280">
                  <c:v>415.5</c:v>
                </c:pt>
                <c:pt idx="281">
                  <c:v>415.48</c:v>
                </c:pt>
                <c:pt idx="282">
                  <c:v>419.78</c:v>
                </c:pt>
                <c:pt idx="283">
                  <c:v>417.56</c:v>
                </c:pt>
                <c:pt idx="284">
                  <c:v>414.31</c:v>
                </c:pt>
                <c:pt idx="285">
                  <c:v>411.41</c:v>
                </c:pt>
                <c:pt idx="286">
                  <c:v>412.94</c:v>
                </c:pt>
                <c:pt idx="287">
                  <c:v>412.81</c:v>
                </c:pt>
                <c:pt idx="288">
                  <c:v>407.5</c:v>
                </c:pt>
                <c:pt idx="289">
                  <c:v>405.95</c:v>
                </c:pt>
                <c:pt idx="290">
                  <c:v>401.85</c:v>
                </c:pt>
                <c:pt idx="291">
                  <c:v>401.63</c:v>
                </c:pt>
                <c:pt idx="292">
                  <c:v>403.97</c:v>
                </c:pt>
                <c:pt idx="293">
                  <c:v>405.31</c:v>
                </c:pt>
                <c:pt idx="294">
                  <c:v>404.63</c:v>
                </c:pt>
                <c:pt idx="295">
                  <c:v>406.11</c:v>
                </c:pt>
                <c:pt idx="296">
                  <c:v>403.63</c:v>
                </c:pt>
                <c:pt idx="297">
                  <c:v>405.35</c:v>
                </c:pt>
                <c:pt idx="298">
                  <c:v>404.47</c:v>
                </c:pt>
                <c:pt idx="299">
                  <c:v>401.99</c:v>
                </c:pt>
                <c:pt idx="300">
                  <c:v>401.97</c:v>
                </c:pt>
                <c:pt idx="301">
                  <c:v>400.93</c:v>
                </c:pt>
                <c:pt idx="302">
                  <c:v>405.47</c:v>
                </c:pt>
                <c:pt idx="303">
                  <c:v>408.32</c:v>
                </c:pt>
                <c:pt idx="304">
                  <c:v>411.11</c:v>
                </c:pt>
                <c:pt idx="305">
                  <c:v>412.93</c:v>
                </c:pt>
                <c:pt idx="306">
                  <c:v>407.01</c:v>
                </c:pt>
                <c:pt idx="307">
                  <c:v>410.4</c:v>
                </c:pt>
                <c:pt idx="308">
                  <c:v>415.35</c:v>
                </c:pt>
                <c:pt idx="309">
                  <c:v>418.09</c:v>
                </c:pt>
                <c:pt idx="310">
                  <c:v>418.13</c:v>
                </c:pt>
                <c:pt idx="311">
                  <c:v>412.56</c:v>
                </c:pt>
                <c:pt idx="312">
                  <c:v>406.03</c:v>
                </c:pt>
                <c:pt idx="313">
                  <c:v>398.31</c:v>
                </c:pt>
                <c:pt idx="314">
                  <c:v>394.53</c:v>
                </c:pt>
                <c:pt idx="315">
                  <c:v>390.29</c:v>
                </c:pt>
                <c:pt idx="316">
                  <c:v>394.24</c:v>
                </c:pt>
                <c:pt idx="317">
                  <c:v>396.08</c:v>
                </c:pt>
              </c:numCache>
            </c:numRef>
          </c:val>
          <c:smooth val="0"/>
          <c:extLst>
            <c:ext xmlns:c16="http://schemas.microsoft.com/office/drawing/2014/chart" uri="{C3380CC4-5D6E-409C-BE32-E72D297353CC}">
              <c16:uniqueId val="{00000001-6ED0-4450-80DC-872CC932E115}"/>
            </c:ext>
          </c:extLst>
        </c:ser>
        <c:dLbls>
          <c:showLegendKey val="0"/>
          <c:showVal val="0"/>
          <c:showCatName val="0"/>
          <c:showSerName val="0"/>
          <c:showPercent val="0"/>
          <c:showBubbleSize val="0"/>
        </c:dLbls>
        <c:marker val="1"/>
        <c:smooth val="0"/>
        <c:axId val="566889424"/>
        <c:axId val="566888248"/>
      </c:lineChart>
      <c:lineChart>
        <c:grouping val="standard"/>
        <c:varyColors val="0"/>
        <c:ser>
          <c:idx val="0"/>
          <c:order val="2"/>
          <c:tx>
            <c:strRef>
              <c:f>'Chart 39'!$D$1</c:f>
              <c:strCache>
                <c:ptCount val="1"/>
                <c:pt idx="0">
                  <c:v>RUB/AMD</c:v>
                </c:pt>
              </c:strCache>
            </c:strRef>
          </c:tx>
          <c:spPr>
            <a:ln w="19050" cap="rnd">
              <a:solidFill>
                <a:srgbClr val="002060"/>
              </a:solidFill>
              <a:round/>
            </a:ln>
            <a:effectLst/>
          </c:spPr>
          <c:marker>
            <c:symbol val="none"/>
          </c:marker>
          <c:cat>
            <c:numRef>
              <c:f>'Chart 39'!$A$374:$A$691</c:f>
              <c:numCache>
                <c:formatCode>m/d/yyyy</c:formatCode>
                <c:ptCount val="318"/>
                <c:pt idx="0">
                  <c:v>44378</c:v>
                </c:pt>
                <c:pt idx="1">
                  <c:v>44379</c:v>
                </c:pt>
                <c:pt idx="2">
                  <c:v>44383</c:v>
                </c:pt>
                <c:pt idx="3">
                  <c:v>44384</c:v>
                </c:pt>
                <c:pt idx="4">
                  <c:v>44385</c:v>
                </c:pt>
                <c:pt idx="5">
                  <c:v>44386</c:v>
                </c:pt>
                <c:pt idx="6">
                  <c:v>44389</c:v>
                </c:pt>
                <c:pt idx="7">
                  <c:v>44390</c:v>
                </c:pt>
                <c:pt idx="8">
                  <c:v>44391</c:v>
                </c:pt>
                <c:pt idx="9">
                  <c:v>44392</c:v>
                </c:pt>
                <c:pt idx="10">
                  <c:v>44393</c:v>
                </c:pt>
                <c:pt idx="11">
                  <c:v>44396</c:v>
                </c:pt>
                <c:pt idx="12">
                  <c:v>44397</c:v>
                </c:pt>
                <c:pt idx="13">
                  <c:v>44398</c:v>
                </c:pt>
                <c:pt idx="14">
                  <c:v>44399</c:v>
                </c:pt>
                <c:pt idx="15">
                  <c:v>44400</c:v>
                </c:pt>
                <c:pt idx="16">
                  <c:v>44403</c:v>
                </c:pt>
                <c:pt idx="17">
                  <c:v>44404</c:v>
                </c:pt>
                <c:pt idx="18">
                  <c:v>44405</c:v>
                </c:pt>
                <c:pt idx="19">
                  <c:v>44406</c:v>
                </c:pt>
                <c:pt idx="20">
                  <c:v>44407</c:v>
                </c:pt>
                <c:pt idx="21">
                  <c:v>44410</c:v>
                </c:pt>
                <c:pt idx="22">
                  <c:v>44411</c:v>
                </c:pt>
                <c:pt idx="23">
                  <c:v>44412</c:v>
                </c:pt>
                <c:pt idx="24">
                  <c:v>44413</c:v>
                </c:pt>
                <c:pt idx="25">
                  <c:v>44414</c:v>
                </c:pt>
                <c:pt idx="26">
                  <c:v>44417</c:v>
                </c:pt>
                <c:pt idx="27">
                  <c:v>44418</c:v>
                </c:pt>
                <c:pt idx="28">
                  <c:v>44419</c:v>
                </c:pt>
                <c:pt idx="29">
                  <c:v>44420</c:v>
                </c:pt>
                <c:pt idx="30">
                  <c:v>44421</c:v>
                </c:pt>
                <c:pt idx="31">
                  <c:v>44424</c:v>
                </c:pt>
                <c:pt idx="32">
                  <c:v>44425</c:v>
                </c:pt>
                <c:pt idx="33">
                  <c:v>44426</c:v>
                </c:pt>
                <c:pt idx="34">
                  <c:v>44427</c:v>
                </c:pt>
                <c:pt idx="35">
                  <c:v>44428</c:v>
                </c:pt>
                <c:pt idx="36">
                  <c:v>44431</c:v>
                </c:pt>
                <c:pt idx="37">
                  <c:v>44432</c:v>
                </c:pt>
                <c:pt idx="38">
                  <c:v>44433</c:v>
                </c:pt>
                <c:pt idx="39">
                  <c:v>44434</c:v>
                </c:pt>
                <c:pt idx="40">
                  <c:v>44435</c:v>
                </c:pt>
                <c:pt idx="41">
                  <c:v>44438</c:v>
                </c:pt>
                <c:pt idx="42">
                  <c:v>44439</c:v>
                </c:pt>
                <c:pt idx="43">
                  <c:v>44440</c:v>
                </c:pt>
                <c:pt idx="44">
                  <c:v>44441</c:v>
                </c:pt>
                <c:pt idx="45">
                  <c:v>44442</c:v>
                </c:pt>
                <c:pt idx="46">
                  <c:v>44445</c:v>
                </c:pt>
                <c:pt idx="47">
                  <c:v>44446</c:v>
                </c:pt>
                <c:pt idx="48">
                  <c:v>44447</c:v>
                </c:pt>
                <c:pt idx="49">
                  <c:v>44448</c:v>
                </c:pt>
                <c:pt idx="50">
                  <c:v>44449</c:v>
                </c:pt>
                <c:pt idx="51">
                  <c:v>44452</c:v>
                </c:pt>
                <c:pt idx="52">
                  <c:v>44453</c:v>
                </c:pt>
                <c:pt idx="53">
                  <c:v>44454</c:v>
                </c:pt>
                <c:pt idx="54">
                  <c:v>44455</c:v>
                </c:pt>
                <c:pt idx="55">
                  <c:v>44456</c:v>
                </c:pt>
                <c:pt idx="56">
                  <c:v>44461</c:v>
                </c:pt>
                <c:pt idx="57">
                  <c:v>44462</c:v>
                </c:pt>
                <c:pt idx="58">
                  <c:v>44463</c:v>
                </c:pt>
                <c:pt idx="59">
                  <c:v>44464</c:v>
                </c:pt>
                <c:pt idx="60">
                  <c:v>44466</c:v>
                </c:pt>
                <c:pt idx="61">
                  <c:v>44467</c:v>
                </c:pt>
                <c:pt idx="62">
                  <c:v>44468</c:v>
                </c:pt>
                <c:pt idx="63">
                  <c:v>44469</c:v>
                </c:pt>
                <c:pt idx="64">
                  <c:v>44470</c:v>
                </c:pt>
                <c:pt idx="65">
                  <c:v>44473</c:v>
                </c:pt>
                <c:pt idx="66">
                  <c:v>44474</c:v>
                </c:pt>
                <c:pt idx="67">
                  <c:v>44475</c:v>
                </c:pt>
                <c:pt idx="68">
                  <c:v>44476</c:v>
                </c:pt>
                <c:pt idx="69">
                  <c:v>44477</c:v>
                </c:pt>
                <c:pt idx="70">
                  <c:v>44480</c:v>
                </c:pt>
                <c:pt idx="71">
                  <c:v>44481</c:v>
                </c:pt>
                <c:pt idx="72">
                  <c:v>44482</c:v>
                </c:pt>
                <c:pt idx="73">
                  <c:v>44483</c:v>
                </c:pt>
                <c:pt idx="74">
                  <c:v>44484</c:v>
                </c:pt>
                <c:pt idx="75">
                  <c:v>44487</c:v>
                </c:pt>
                <c:pt idx="76">
                  <c:v>44488</c:v>
                </c:pt>
                <c:pt idx="77">
                  <c:v>44489</c:v>
                </c:pt>
                <c:pt idx="78">
                  <c:v>44490</c:v>
                </c:pt>
                <c:pt idx="79">
                  <c:v>44491</c:v>
                </c:pt>
                <c:pt idx="80">
                  <c:v>44494</c:v>
                </c:pt>
                <c:pt idx="81">
                  <c:v>44495</c:v>
                </c:pt>
                <c:pt idx="82">
                  <c:v>44496</c:v>
                </c:pt>
                <c:pt idx="83">
                  <c:v>44497</c:v>
                </c:pt>
                <c:pt idx="84">
                  <c:v>44498</c:v>
                </c:pt>
                <c:pt idx="85">
                  <c:v>44501</c:v>
                </c:pt>
                <c:pt idx="86">
                  <c:v>44502</c:v>
                </c:pt>
                <c:pt idx="87">
                  <c:v>44503</c:v>
                </c:pt>
                <c:pt idx="88">
                  <c:v>44504</c:v>
                </c:pt>
                <c:pt idx="89">
                  <c:v>44505</c:v>
                </c:pt>
                <c:pt idx="90">
                  <c:v>44508</c:v>
                </c:pt>
                <c:pt idx="91">
                  <c:v>44509</c:v>
                </c:pt>
                <c:pt idx="92">
                  <c:v>44510</c:v>
                </c:pt>
                <c:pt idx="93">
                  <c:v>44511</c:v>
                </c:pt>
                <c:pt idx="94">
                  <c:v>44512</c:v>
                </c:pt>
                <c:pt idx="95">
                  <c:v>44515</c:v>
                </c:pt>
                <c:pt idx="96">
                  <c:v>44516</c:v>
                </c:pt>
                <c:pt idx="97">
                  <c:v>44517</c:v>
                </c:pt>
                <c:pt idx="98">
                  <c:v>44518</c:v>
                </c:pt>
                <c:pt idx="99">
                  <c:v>44519</c:v>
                </c:pt>
                <c:pt idx="100">
                  <c:v>44522</c:v>
                </c:pt>
                <c:pt idx="101">
                  <c:v>44523</c:v>
                </c:pt>
                <c:pt idx="102">
                  <c:v>44524</c:v>
                </c:pt>
                <c:pt idx="103">
                  <c:v>44525</c:v>
                </c:pt>
                <c:pt idx="104">
                  <c:v>44526</c:v>
                </c:pt>
                <c:pt idx="105">
                  <c:v>44529</c:v>
                </c:pt>
                <c:pt idx="106">
                  <c:v>44530</c:v>
                </c:pt>
                <c:pt idx="107">
                  <c:v>44531</c:v>
                </c:pt>
                <c:pt idx="108">
                  <c:v>44532</c:v>
                </c:pt>
                <c:pt idx="109">
                  <c:v>44533</c:v>
                </c:pt>
                <c:pt idx="110">
                  <c:v>44536</c:v>
                </c:pt>
                <c:pt idx="111">
                  <c:v>44537</c:v>
                </c:pt>
                <c:pt idx="112">
                  <c:v>44538</c:v>
                </c:pt>
                <c:pt idx="113">
                  <c:v>44539</c:v>
                </c:pt>
                <c:pt idx="114">
                  <c:v>44540</c:v>
                </c:pt>
                <c:pt idx="115">
                  <c:v>44543</c:v>
                </c:pt>
                <c:pt idx="116">
                  <c:v>44544</c:v>
                </c:pt>
                <c:pt idx="117">
                  <c:v>44545</c:v>
                </c:pt>
                <c:pt idx="118">
                  <c:v>44546</c:v>
                </c:pt>
                <c:pt idx="119">
                  <c:v>44547</c:v>
                </c:pt>
                <c:pt idx="120">
                  <c:v>44550</c:v>
                </c:pt>
                <c:pt idx="121">
                  <c:v>44551</c:v>
                </c:pt>
                <c:pt idx="122">
                  <c:v>44552</c:v>
                </c:pt>
                <c:pt idx="123">
                  <c:v>44553</c:v>
                </c:pt>
                <c:pt idx="124">
                  <c:v>44554</c:v>
                </c:pt>
                <c:pt idx="125">
                  <c:v>44557</c:v>
                </c:pt>
                <c:pt idx="126">
                  <c:v>44558</c:v>
                </c:pt>
                <c:pt idx="127">
                  <c:v>44559</c:v>
                </c:pt>
                <c:pt idx="128">
                  <c:v>44560</c:v>
                </c:pt>
                <c:pt idx="129">
                  <c:v>44564</c:v>
                </c:pt>
                <c:pt idx="130">
                  <c:v>44565</c:v>
                </c:pt>
                <c:pt idx="131">
                  <c:v>44566</c:v>
                </c:pt>
                <c:pt idx="132">
                  <c:v>44568</c:v>
                </c:pt>
                <c:pt idx="133">
                  <c:v>44571</c:v>
                </c:pt>
                <c:pt idx="134">
                  <c:v>44572</c:v>
                </c:pt>
                <c:pt idx="135">
                  <c:v>44573</c:v>
                </c:pt>
                <c:pt idx="136">
                  <c:v>44574</c:v>
                </c:pt>
                <c:pt idx="137">
                  <c:v>44575</c:v>
                </c:pt>
                <c:pt idx="138">
                  <c:v>44578</c:v>
                </c:pt>
                <c:pt idx="139">
                  <c:v>44579</c:v>
                </c:pt>
                <c:pt idx="140">
                  <c:v>44580</c:v>
                </c:pt>
                <c:pt idx="141">
                  <c:v>44581</c:v>
                </c:pt>
                <c:pt idx="142">
                  <c:v>44582</c:v>
                </c:pt>
                <c:pt idx="143">
                  <c:v>44585</c:v>
                </c:pt>
                <c:pt idx="144">
                  <c:v>44586</c:v>
                </c:pt>
                <c:pt idx="145">
                  <c:v>44587</c:v>
                </c:pt>
                <c:pt idx="146">
                  <c:v>44588</c:v>
                </c:pt>
                <c:pt idx="147">
                  <c:v>44592</c:v>
                </c:pt>
                <c:pt idx="148">
                  <c:v>44593</c:v>
                </c:pt>
                <c:pt idx="149">
                  <c:v>44594</c:v>
                </c:pt>
                <c:pt idx="150">
                  <c:v>44595</c:v>
                </c:pt>
                <c:pt idx="151">
                  <c:v>44596</c:v>
                </c:pt>
                <c:pt idx="152">
                  <c:v>44599</c:v>
                </c:pt>
                <c:pt idx="153">
                  <c:v>44600</c:v>
                </c:pt>
                <c:pt idx="154">
                  <c:v>44601</c:v>
                </c:pt>
                <c:pt idx="155">
                  <c:v>44602</c:v>
                </c:pt>
                <c:pt idx="156">
                  <c:v>44603</c:v>
                </c:pt>
                <c:pt idx="157">
                  <c:v>44606</c:v>
                </c:pt>
                <c:pt idx="158">
                  <c:v>44607</c:v>
                </c:pt>
                <c:pt idx="159">
                  <c:v>44608</c:v>
                </c:pt>
                <c:pt idx="160">
                  <c:v>44609</c:v>
                </c:pt>
                <c:pt idx="161">
                  <c:v>44610</c:v>
                </c:pt>
                <c:pt idx="162">
                  <c:v>44613</c:v>
                </c:pt>
                <c:pt idx="163">
                  <c:v>44614</c:v>
                </c:pt>
                <c:pt idx="164">
                  <c:v>44615</c:v>
                </c:pt>
                <c:pt idx="165">
                  <c:v>44616</c:v>
                </c:pt>
                <c:pt idx="166">
                  <c:v>44617</c:v>
                </c:pt>
                <c:pt idx="167">
                  <c:v>44620</c:v>
                </c:pt>
                <c:pt idx="168">
                  <c:v>44621</c:v>
                </c:pt>
                <c:pt idx="169">
                  <c:v>44622</c:v>
                </c:pt>
                <c:pt idx="170">
                  <c:v>44623</c:v>
                </c:pt>
                <c:pt idx="171">
                  <c:v>44624</c:v>
                </c:pt>
                <c:pt idx="172">
                  <c:v>44627</c:v>
                </c:pt>
                <c:pt idx="173">
                  <c:v>44629</c:v>
                </c:pt>
                <c:pt idx="174">
                  <c:v>44630</c:v>
                </c:pt>
                <c:pt idx="175">
                  <c:v>44631</c:v>
                </c:pt>
                <c:pt idx="176">
                  <c:v>44634</c:v>
                </c:pt>
                <c:pt idx="177">
                  <c:v>44635</c:v>
                </c:pt>
                <c:pt idx="178">
                  <c:v>44636</c:v>
                </c:pt>
                <c:pt idx="179">
                  <c:v>44637</c:v>
                </c:pt>
                <c:pt idx="180">
                  <c:v>44638</c:v>
                </c:pt>
                <c:pt idx="181">
                  <c:v>44641</c:v>
                </c:pt>
                <c:pt idx="182">
                  <c:v>44642</c:v>
                </c:pt>
                <c:pt idx="183">
                  <c:v>44643</c:v>
                </c:pt>
                <c:pt idx="184">
                  <c:v>44644</c:v>
                </c:pt>
                <c:pt idx="185">
                  <c:v>44645</c:v>
                </c:pt>
                <c:pt idx="186">
                  <c:v>44648</c:v>
                </c:pt>
                <c:pt idx="187">
                  <c:v>44649</c:v>
                </c:pt>
                <c:pt idx="188">
                  <c:v>44650</c:v>
                </c:pt>
                <c:pt idx="189">
                  <c:v>44651</c:v>
                </c:pt>
                <c:pt idx="190">
                  <c:v>44652</c:v>
                </c:pt>
                <c:pt idx="191">
                  <c:v>44655</c:v>
                </c:pt>
                <c:pt idx="192">
                  <c:v>44656</c:v>
                </c:pt>
                <c:pt idx="193">
                  <c:v>44657</c:v>
                </c:pt>
                <c:pt idx="194">
                  <c:v>44658</c:v>
                </c:pt>
                <c:pt idx="195">
                  <c:v>44659</c:v>
                </c:pt>
                <c:pt idx="196">
                  <c:v>44662</c:v>
                </c:pt>
                <c:pt idx="197">
                  <c:v>44663</c:v>
                </c:pt>
                <c:pt idx="198">
                  <c:v>44664</c:v>
                </c:pt>
                <c:pt idx="199">
                  <c:v>44665</c:v>
                </c:pt>
                <c:pt idx="200">
                  <c:v>44666</c:v>
                </c:pt>
                <c:pt idx="201">
                  <c:v>44669</c:v>
                </c:pt>
                <c:pt idx="202">
                  <c:v>44670</c:v>
                </c:pt>
                <c:pt idx="203">
                  <c:v>44671</c:v>
                </c:pt>
                <c:pt idx="204">
                  <c:v>44672</c:v>
                </c:pt>
                <c:pt idx="205">
                  <c:v>44673</c:v>
                </c:pt>
                <c:pt idx="206">
                  <c:v>44676</c:v>
                </c:pt>
                <c:pt idx="207">
                  <c:v>44677</c:v>
                </c:pt>
                <c:pt idx="208">
                  <c:v>44678</c:v>
                </c:pt>
                <c:pt idx="209">
                  <c:v>44679</c:v>
                </c:pt>
                <c:pt idx="210">
                  <c:v>44680</c:v>
                </c:pt>
                <c:pt idx="211">
                  <c:v>44683</c:v>
                </c:pt>
                <c:pt idx="212">
                  <c:v>44684</c:v>
                </c:pt>
                <c:pt idx="213">
                  <c:v>44685</c:v>
                </c:pt>
                <c:pt idx="214">
                  <c:v>44686</c:v>
                </c:pt>
                <c:pt idx="215">
                  <c:v>44687</c:v>
                </c:pt>
                <c:pt idx="216">
                  <c:v>44691</c:v>
                </c:pt>
                <c:pt idx="217">
                  <c:v>44692</c:v>
                </c:pt>
                <c:pt idx="218">
                  <c:v>44693</c:v>
                </c:pt>
                <c:pt idx="219">
                  <c:v>44694</c:v>
                </c:pt>
                <c:pt idx="220">
                  <c:v>44697</c:v>
                </c:pt>
                <c:pt idx="221">
                  <c:v>44698</c:v>
                </c:pt>
                <c:pt idx="222">
                  <c:v>44699</c:v>
                </c:pt>
                <c:pt idx="223">
                  <c:v>44700</c:v>
                </c:pt>
                <c:pt idx="224">
                  <c:v>44701</c:v>
                </c:pt>
                <c:pt idx="225">
                  <c:v>44704</c:v>
                </c:pt>
                <c:pt idx="226">
                  <c:v>44705</c:v>
                </c:pt>
                <c:pt idx="227">
                  <c:v>44706</c:v>
                </c:pt>
                <c:pt idx="228">
                  <c:v>44707</c:v>
                </c:pt>
                <c:pt idx="229">
                  <c:v>44708</c:v>
                </c:pt>
                <c:pt idx="230">
                  <c:v>44711</c:v>
                </c:pt>
                <c:pt idx="231">
                  <c:v>44712</c:v>
                </c:pt>
                <c:pt idx="232">
                  <c:v>44713</c:v>
                </c:pt>
                <c:pt idx="233">
                  <c:v>44714</c:v>
                </c:pt>
                <c:pt idx="234">
                  <c:v>44715</c:v>
                </c:pt>
                <c:pt idx="235">
                  <c:v>44718</c:v>
                </c:pt>
                <c:pt idx="236">
                  <c:v>44719</c:v>
                </c:pt>
                <c:pt idx="237">
                  <c:v>44720</c:v>
                </c:pt>
                <c:pt idx="238">
                  <c:v>44721</c:v>
                </c:pt>
                <c:pt idx="239">
                  <c:v>44722</c:v>
                </c:pt>
                <c:pt idx="240">
                  <c:v>44725</c:v>
                </c:pt>
                <c:pt idx="241">
                  <c:v>44726</c:v>
                </c:pt>
                <c:pt idx="242">
                  <c:v>44727</c:v>
                </c:pt>
                <c:pt idx="243">
                  <c:v>44728</c:v>
                </c:pt>
                <c:pt idx="244">
                  <c:v>44729</c:v>
                </c:pt>
                <c:pt idx="245">
                  <c:v>44732</c:v>
                </c:pt>
                <c:pt idx="246">
                  <c:v>44733</c:v>
                </c:pt>
                <c:pt idx="247">
                  <c:v>44734</c:v>
                </c:pt>
                <c:pt idx="248">
                  <c:v>44735</c:v>
                </c:pt>
                <c:pt idx="249">
                  <c:v>44736</c:v>
                </c:pt>
                <c:pt idx="250">
                  <c:v>44739</c:v>
                </c:pt>
                <c:pt idx="251">
                  <c:v>44740</c:v>
                </c:pt>
                <c:pt idx="252">
                  <c:v>44741</c:v>
                </c:pt>
                <c:pt idx="253">
                  <c:v>44742</c:v>
                </c:pt>
                <c:pt idx="254">
                  <c:v>44743</c:v>
                </c:pt>
                <c:pt idx="255">
                  <c:v>44746</c:v>
                </c:pt>
                <c:pt idx="256">
                  <c:v>44748</c:v>
                </c:pt>
                <c:pt idx="257">
                  <c:v>44749</c:v>
                </c:pt>
                <c:pt idx="258">
                  <c:v>44750</c:v>
                </c:pt>
                <c:pt idx="259">
                  <c:v>44753</c:v>
                </c:pt>
                <c:pt idx="260">
                  <c:v>44754</c:v>
                </c:pt>
                <c:pt idx="261">
                  <c:v>44755</c:v>
                </c:pt>
                <c:pt idx="262">
                  <c:v>44756</c:v>
                </c:pt>
                <c:pt idx="263">
                  <c:v>44757</c:v>
                </c:pt>
                <c:pt idx="264">
                  <c:v>44760</c:v>
                </c:pt>
                <c:pt idx="265">
                  <c:v>44761</c:v>
                </c:pt>
                <c:pt idx="266">
                  <c:v>44762</c:v>
                </c:pt>
                <c:pt idx="267">
                  <c:v>44763</c:v>
                </c:pt>
                <c:pt idx="268">
                  <c:v>44764</c:v>
                </c:pt>
                <c:pt idx="269">
                  <c:v>44767</c:v>
                </c:pt>
                <c:pt idx="270">
                  <c:v>44768</c:v>
                </c:pt>
                <c:pt idx="271">
                  <c:v>44769</c:v>
                </c:pt>
                <c:pt idx="272">
                  <c:v>44770</c:v>
                </c:pt>
                <c:pt idx="273">
                  <c:v>44771</c:v>
                </c:pt>
                <c:pt idx="274">
                  <c:v>44774</c:v>
                </c:pt>
                <c:pt idx="275">
                  <c:v>44775</c:v>
                </c:pt>
                <c:pt idx="276">
                  <c:v>44776</c:v>
                </c:pt>
                <c:pt idx="277">
                  <c:v>44777</c:v>
                </c:pt>
                <c:pt idx="278">
                  <c:v>44778</c:v>
                </c:pt>
                <c:pt idx="279">
                  <c:v>44781</c:v>
                </c:pt>
                <c:pt idx="280">
                  <c:v>44782</c:v>
                </c:pt>
                <c:pt idx="281">
                  <c:v>44783</c:v>
                </c:pt>
                <c:pt idx="282">
                  <c:v>44784</c:v>
                </c:pt>
                <c:pt idx="283">
                  <c:v>44785</c:v>
                </c:pt>
                <c:pt idx="284">
                  <c:v>44788</c:v>
                </c:pt>
                <c:pt idx="285">
                  <c:v>44789</c:v>
                </c:pt>
                <c:pt idx="286">
                  <c:v>44790</c:v>
                </c:pt>
                <c:pt idx="287">
                  <c:v>44791</c:v>
                </c:pt>
                <c:pt idx="288">
                  <c:v>44792</c:v>
                </c:pt>
                <c:pt idx="289">
                  <c:v>44795</c:v>
                </c:pt>
                <c:pt idx="290">
                  <c:v>44796</c:v>
                </c:pt>
                <c:pt idx="291">
                  <c:v>44797</c:v>
                </c:pt>
                <c:pt idx="292">
                  <c:v>44798</c:v>
                </c:pt>
                <c:pt idx="293">
                  <c:v>44799</c:v>
                </c:pt>
                <c:pt idx="294">
                  <c:v>44802</c:v>
                </c:pt>
                <c:pt idx="295">
                  <c:v>44803</c:v>
                </c:pt>
                <c:pt idx="296">
                  <c:v>44804</c:v>
                </c:pt>
                <c:pt idx="297">
                  <c:v>44805</c:v>
                </c:pt>
                <c:pt idx="298">
                  <c:v>44806</c:v>
                </c:pt>
                <c:pt idx="299">
                  <c:v>44809</c:v>
                </c:pt>
                <c:pt idx="300">
                  <c:v>44810</c:v>
                </c:pt>
                <c:pt idx="301">
                  <c:v>44811</c:v>
                </c:pt>
                <c:pt idx="302">
                  <c:v>44812</c:v>
                </c:pt>
                <c:pt idx="303">
                  <c:v>44813</c:v>
                </c:pt>
                <c:pt idx="304">
                  <c:v>44816</c:v>
                </c:pt>
                <c:pt idx="305">
                  <c:v>44817</c:v>
                </c:pt>
                <c:pt idx="306">
                  <c:v>44818</c:v>
                </c:pt>
                <c:pt idx="307">
                  <c:v>44819</c:v>
                </c:pt>
                <c:pt idx="308">
                  <c:v>44820</c:v>
                </c:pt>
                <c:pt idx="309">
                  <c:v>44823</c:v>
                </c:pt>
                <c:pt idx="310">
                  <c:v>44824</c:v>
                </c:pt>
                <c:pt idx="311">
                  <c:v>44826</c:v>
                </c:pt>
                <c:pt idx="312">
                  <c:v>44827</c:v>
                </c:pt>
                <c:pt idx="313">
                  <c:v>44830</c:v>
                </c:pt>
                <c:pt idx="314">
                  <c:v>44831</c:v>
                </c:pt>
                <c:pt idx="315">
                  <c:v>44832</c:v>
                </c:pt>
                <c:pt idx="316">
                  <c:v>44833</c:v>
                </c:pt>
                <c:pt idx="317">
                  <c:v>44834</c:v>
                </c:pt>
              </c:numCache>
            </c:numRef>
          </c:cat>
          <c:val>
            <c:numRef>
              <c:f>'Chart 39'!$D$374:$D$691</c:f>
              <c:numCache>
                <c:formatCode>0.0</c:formatCode>
                <c:ptCount val="318"/>
                <c:pt idx="0">
                  <c:v>6.8</c:v>
                </c:pt>
                <c:pt idx="1">
                  <c:v>6.72</c:v>
                </c:pt>
                <c:pt idx="2">
                  <c:v>6.75</c:v>
                </c:pt>
                <c:pt idx="3">
                  <c:v>6.67</c:v>
                </c:pt>
                <c:pt idx="4">
                  <c:v>6.6</c:v>
                </c:pt>
                <c:pt idx="5">
                  <c:v>6.67</c:v>
                </c:pt>
                <c:pt idx="6">
                  <c:v>6.64</c:v>
                </c:pt>
                <c:pt idx="7">
                  <c:v>6.7</c:v>
                </c:pt>
                <c:pt idx="8">
                  <c:v>6.69</c:v>
                </c:pt>
                <c:pt idx="9">
                  <c:v>6.69</c:v>
                </c:pt>
                <c:pt idx="10">
                  <c:v>6.68</c:v>
                </c:pt>
                <c:pt idx="11">
                  <c:v>6.61</c:v>
                </c:pt>
                <c:pt idx="12">
                  <c:v>6.59</c:v>
                </c:pt>
                <c:pt idx="13">
                  <c:v>6.56</c:v>
                </c:pt>
                <c:pt idx="14">
                  <c:v>6.57</c:v>
                </c:pt>
                <c:pt idx="15">
                  <c:v>6.57</c:v>
                </c:pt>
                <c:pt idx="16">
                  <c:v>6.52</c:v>
                </c:pt>
                <c:pt idx="17">
                  <c:v>6.53</c:v>
                </c:pt>
                <c:pt idx="18">
                  <c:v>6.56</c:v>
                </c:pt>
                <c:pt idx="19">
                  <c:v>6.62</c:v>
                </c:pt>
                <c:pt idx="20">
                  <c:v>6.66</c:v>
                </c:pt>
                <c:pt idx="21">
                  <c:v>6.69</c:v>
                </c:pt>
                <c:pt idx="22">
                  <c:v>6.74</c:v>
                </c:pt>
                <c:pt idx="23">
                  <c:v>6.76</c:v>
                </c:pt>
                <c:pt idx="24">
                  <c:v>6.75</c:v>
                </c:pt>
                <c:pt idx="25">
                  <c:v>6.73</c:v>
                </c:pt>
                <c:pt idx="26">
                  <c:v>6.69</c:v>
                </c:pt>
                <c:pt idx="27">
                  <c:v>6.67</c:v>
                </c:pt>
                <c:pt idx="28">
                  <c:v>6.63</c:v>
                </c:pt>
                <c:pt idx="29">
                  <c:v>6.69</c:v>
                </c:pt>
                <c:pt idx="30">
                  <c:v>6.7</c:v>
                </c:pt>
                <c:pt idx="31">
                  <c:v>6.71</c:v>
                </c:pt>
                <c:pt idx="32">
                  <c:v>6.7</c:v>
                </c:pt>
                <c:pt idx="33">
                  <c:v>6.68</c:v>
                </c:pt>
                <c:pt idx="34">
                  <c:v>6.62</c:v>
                </c:pt>
                <c:pt idx="35">
                  <c:v>6.58</c:v>
                </c:pt>
                <c:pt idx="36">
                  <c:v>6.62</c:v>
                </c:pt>
                <c:pt idx="37">
                  <c:v>6.64</c:v>
                </c:pt>
                <c:pt idx="38">
                  <c:v>6.68</c:v>
                </c:pt>
                <c:pt idx="39">
                  <c:v>6.66</c:v>
                </c:pt>
                <c:pt idx="40">
                  <c:v>6.67</c:v>
                </c:pt>
                <c:pt idx="41">
                  <c:v>6.7</c:v>
                </c:pt>
                <c:pt idx="42">
                  <c:v>6.73</c:v>
                </c:pt>
                <c:pt idx="43">
                  <c:v>6.75</c:v>
                </c:pt>
                <c:pt idx="44">
                  <c:v>6.78</c:v>
                </c:pt>
                <c:pt idx="45">
                  <c:v>6.78</c:v>
                </c:pt>
                <c:pt idx="46">
                  <c:v>6.76</c:v>
                </c:pt>
                <c:pt idx="47">
                  <c:v>6.74</c:v>
                </c:pt>
                <c:pt idx="48">
                  <c:v>6.72</c:v>
                </c:pt>
                <c:pt idx="49">
                  <c:v>6.75</c:v>
                </c:pt>
                <c:pt idx="50">
                  <c:v>6.77</c:v>
                </c:pt>
                <c:pt idx="51">
                  <c:v>6.74</c:v>
                </c:pt>
                <c:pt idx="52">
                  <c:v>6.72</c:v>
                </c:pt>
                <c:pt idx="53">
                  <c:v>6.71</c:v>
                </c:pt>
                <c:pt idx="54">
                  <c:v>6.72</c:v>
                </c:pt>
                <c:pt idx="55">
                  <c:v>6.68</c:v>
                </c:pt>
                <c:pt idx="56">
                  <c:v>6.65</c:v>
                </c:pt>
                <c:pt idx="57">
                  <c:v>6.66</c:v>
                </c:pt>
                <c:pt idx="58">
                  <c:v>6.61</c:v>
                </c:pt>
                <c:pt idx="59">
                  <c:v>6.6</c:v>
                </c:pt>
                <c:pt idx="60">
                  <c:v>6.63</c:v>
                </c:pt>
                <c:pt idx="61">
                  <c:v>6.64</c:v>
                </c:pt>
                <c:pt idx="62">
                  <c:v>6.65</c:v>
                </c:pt>
                <c:pt idx="63">
                  <c:v>6.66</c:v>
                </c:pt>
                <c:pt idx="64">
                  <c:v>6.64</c:v>
                </c:pt>
                <c:pt idx="65">
                  <c:v>6.65</c:v>
                </c:pt>
                <c:pt idx="66">
                  <c:v>6.67</c:v>
                </c:pt>
                <c:pt idx="67">
                  <c:v>6.64</c:v>
                </c:pt>
                <c:pt idx="68">
                  <c:v>6.66</c:v>
                </c:pt>
                <c:pt idx="69">
                  <c:v>6.65</c:v>
                </c:pt>
                <c:pt idx="70">
                  <c:v>6.68</c:v>
                </c:pt>
                <c:pt idx="71">
                  <c:v>6.66</c:v>
                </c:pt>
                <c:pt idx="72">
                  <c:v>6.68</c:v>
                </c:pt>
                <c:pt idx="73">
                  <c:v>6.69</c:v>
                </c:pt>
                <c:pt idx="74">
                  <c:v>6.72</c:v>
                </c:pt>
                <c:pt idx="75">
                  <c:v>6.71</c:v>
                </c:pt>
                <c:pt idx="76">
                  <c:v>6.74</c:v>
                </c:pt>
                <c:pt idx="77">
                  <c:v>6.71</c:v>
                </c:pt>
                <c:pt idx="78">
                  <c:v>6.7</c:v>
                </c:pt>
                <c:pt idx="79">
                  <c:v>6.75</c:v>
                </c:pt>
                <c:pt idx="80">
                  <c:v>6.8</c:v>
                </c:pt>
                <c:pt idx="81">
                  <c:v>6.88</c:v>
                </c:pt>
                <c:pt idx="82">
                  <c:v>6.78</c:v>
                </c:pt>
                <c:pt idx="83">
                  <c:v>6.79</c:v>
                </c:pt>
                <c:pt idx="84">
                  <c:v>6.77</c:v>
                </c:pt>
                <c:pt idx="85">
                  <c:v>6.74</c:v>
                </c:pt>
                <c:pt idx="86">
                  <c:v>6.64</c:v>
                </c:pt>
                <c:pt idx="87">
                  <c:v>6.64</c:v>
                </c:pt>
                <c:pt idx="88">
                  <c:v>6.65</c:v>
                </c:pt>
                <c:pt idx="89">
                  <c:v>6.64</c:v>
                </c:pt>
                <c:pt idx="90">
                  <c:v>6.67</c:v>
                </c:pt>
                <c:pt idx="91">
                  <c:v>6.7</c:v>
                </c:pt>
                <c:pt idx="92">
                  <c:v>6.73</c:v>
                </c:pt>
                <c:pt idx="93">
                  <c:v>6.7</c:v>
                </c:pt>
                <c:pt idx="94">
                  <c:v>6.59</c:v>
                </c:pt>
                <c:pt idx="95">
                  <c:v>6.57</c:v>
                </c:pt>
                <c:pt idx="96">
                  <c:v>6.55</c:v>
                </c:pt>
                <c:pt idx="97">
                  <c:v>6.54</c:v>
                </c:pt>
                <c:pt idx="98">
                  <c:v>6.54</c:v>
                </c:pt>
                <c:pt idx="99">
                  <c:v>6.5</c:v>
                </c:pt>
                <c:pt idx="100">
                  <c:v>6.43</c:v>
                </c:pt>
                <c:pt idx="101">
                  <c:v>6.37</c:v>
                </c:pt>
                <c:pt idx="102">
                  <c:v>6.4</c:v>
                </c:pt>
                <c:pt idx="103">
                  <c:v>6.44</c:v>
                </c:pt>
                <c:pt idx="104">
                  <c:v>6.38</c:v>
                </c:pt>
                <c:pt idx="105">
                  <c:v>6.48</c:v>
                </c:pt>
                <c:pt idx="106">
                  <c:v>6.5</c:v>
                </c:pt>
                <c:pt idx="107">
                  <c:v>6.6</c:v>
                </c:pt>
                <c:pt idx="108">
                  <c:v>6.61</c:v>
                </c:pt>
                <c:pt idx="109">
                  <c:v>6.65</c:v>
                </c:pt>
                <c:pt idx="110">
                  <c:v>6.66</c:v>
                </c:pt>
                <c:pt idx="111">
                  <c:v>6.62</c:v>
                </c:pt>
                <c:pt idx="112">
                  <c:v>6.7</c:v>
                </c:pt>
                <c:pt idx="113">
                  <c:v>6.72</c:v>
                </c:pt>
                <c:pt idx="114">
                  <c:v>6.74</c:v>
                </c:pt>
                <c:pt idx="115">
                  <c:v>6.74</c:v>
                </c:pt>
                <c:pt idx="116">
                  <c:v>6.64</c:v>
                </c:pt>
                <c:pt idx="117">
                  <c:v>6.53</c:v>
                </c:pt>
                <c:pt idx="118">
                  <c:v>6.53</c:v>
                </c:pt>
                <c:pt idx="119">
                  <c:v>6.53</c:v>
                </c:pt>
                <c:pt idx="120">
                  <c:v>6.47</c:v>
                </c:pt>
                <c:pt idx="121">
                  <c:v>6.51</c:v>
                </c:pt>
                <c:pt idx="122">
                  <c:v>6.49</c:v>
                </c:pt>
                <c:pt idx="123">
                  <c:v>6.52</c:v>
                </c:pt>
                <c:pt idx="124">
                  <c:v>6.51</c:v>
                </c:pt>
                <c:pt idx="125">
                  <c:v>6.51</c:v>
                </c:pt>
                <c:pt idx="126">
                  <c:v>6.49</c:v>
                </c:pt>
                <c:pt idx="127">
                  <c:v>6.5</c:v>
                </c:pt>
                <c:pt idx="128">
                  <c:v>6.42</c:v>
                </c:pt>
                <c:pt idx="129">
                  <c:v>6.48</c:v>
                </c:pt>
                <c:pt idx="130">
                  <c:v>6.44</c:v>
                </c:pt>
                <c:pt idx="131">
                  <c:v>6.37</c:v>
                </c:pt>
                <c:pt idx="132">
                  <c:v>6.38</c:v>
                </c:pt>
                <c:pt idx="133">
                  <c:v>6.44</c:v>
                </c:pt>
                <c:pt idx="134">
                  <c:v>6.44</c:v>
                </c:pt>
                <c:pt idx="135">
                  <c:v>6.47</c:v>
                </c:pt>
                <c:pt idx="136">
                  <c:v>6.44</c:v>
                </c:pt>
                <c:pt idx="137">
                  <c:v>6.32</c:v>
                </c:pt>
                <c:pt idx="138">
                  <c:v>6.3</c:v>
                </c:pt>
                <c:pt idx="139">
                  <c:v>6.28</c:v>
                </c:pt>
                <c:pt idx="140">
                  <c:v>6.3</c:v>
                </c:pt>
                <c:pt idx="141">
                  <c:v>6.29</c:v>
                </c:pt>
                <c:pt idx="142">
                  <c:v>6.3</c:v>
                </c:pt>
                <c:pt idx="143">
                  <c:v>6.17</c:v>
                </c:pt>
                <c:pt idx="144">
                  <c:v>6.14</c:v>
                </c:pt>
                <c:pt idx="145">
                  <c:v>6.1</c:v>
                </c:pt>
                <c:pt idx="146">
                  <c:v>6.13</c:v>
                </c:pt>
                <c:pt idx="147">
                  <c:v>6.23</c:v>
                </c:pt>
                <c:pt idx="148">
                  <c:v>6.28</c:v>
                </c:pt>
                <c:pt idx="149">
                  <c:v>6.32</c:v>
                </c:pt>
                <c:pt idx="150">
                  <c:v>6.3</c:v>
                </c:pt>
                <c:pt idx="151">
                  <c:v>6.34</c:v>
                </c:pt>
                <c:pt idx="152">
                  <c:v>6.37</c:v>
                </c:pt>
                <c:pt idx="153">
                  <c:v>6.37</c:v>
                </c:pt>
                <c:pt idx="154">
                  <c:v>6.41</c:v>
                </c:pt>
                <c:pt idx="155">
                  <c:v>6.41</c:v>
                </c:pt>
                <c:pt idx="156">
                  <c:v>6.38</c:v>
                </c:pt>
                <c:pt idx="157">
                  <c:v>6.19</c:v>
                </c:pt>
                <c:pt idx="158">
                  <c:v>6.34</c:v>
                </c:pt>
                <c:pt idx="159">
                  <c:v>6.38</c:v>
                </c:pt>
                <c:pt idx="160">
                  <c:v>6.3</c:v>
                </c:pt>
                <c:pt idx="161">
                  <c:v>6.32</c:v>
                </c:pt>
                <c:pt idx="162">
                  <c:v>6.22</c:v>
                </c:pt>
                <c:pt idx="163">
                  <c:v>5.99</c:v>
                </c:pt>
                <c:pt idx="164">
                  <c:v>6.03</c:v>
                </c:pt>
                <c:pt idx="165">
                  <c:v>5.69</c:v>
                </c:pt>
                <c:pt idx="166">
                  <c:v>5.78</c:v>
                </c:pt>
                <c:pt idx="167">
                  <c:v>4.79</c:v>
                </c:pt>
                <c:pt idx="168">
                  <c:v>4.7699999999999996</c:v>
                </c:pt>
                <c:pt idx="169">
                  <c:v>4.57</c:v>
                </c:pt>
                <c:pt idx="170">
                  <c:v>4.26</c:v>
                </c:pt>
                <c:pt idx="171">
                  <c:v>4.57</c:v>
                </c:pt>
                <c:pt idx="172">
                  <c:v>3.74</c:v>
                </c:pt>
                <c:pt idx="173">
                  <c:v>4.34</c:v>
                </c:pt>
                <c:pt idx="174">
                  <c:v>4.37</c:v>
                </c:pt>
                <c:pt idx="175">
                  <c:v>4.55</c:v>
                </c:pt>
                <c:pt idx="176">
                  <c:v>4.66</c:v>
                </c:pt>
                <c:pt idx="177">
                  <c:v>4.6100000000000003</c:v>
                </c:pt>
                <c:pt idx="178">
                  <c:v>4.6500000000000004</c:v>
                </c:pt>
                <c:pt idx="179">
                  <c:v>4.6500000000000004</c:v>
                </c:pt>
                <c:pt idx="180">
                  <c:v>4.79</c:v>
                </c:pt>
                <c:pt idx="181">
                  <c:v>4.6900000000000004</c:v>
                </c:pt>
                <c:pt idx="182">
                  <c:v>4.68</c:v>
                </c:pt>
                <c:pt idx="183">
                  <c:v>4.7699999999999996</c:v>
                </c:pt>
                <c:pt idx="184">
                  <c:v>5.14</c:v>
                </c:pt>
                <c:pt idx="185">
                  <c:v>5.23</c:v>
                </c:pt>
                <c:pt idx="186">
                  <c:v>5.23</c:v>
                </c:pt>
                <c:pt idx="187">
                  <c:v>5.77</c:v>
                </c:pt>
                <c:pt idx="188">
                  <c:v>5.83</c:v>
                </c:pt>
                <c:pt idx="189">
                  <c:v>5.98</c:v>
                </c:pt>
                <c:pt idx="190">
                  <c:v>5.81</c:v>
                </c:pt>
                <c:pt idx="191">
                  <c:v>5.81</c:v>
                </c:pt>
                <c:pt idx="192">
                  <c:v>5.79</c:v>
                </c:pt>
                <c:pt idx="193">
                  <c:v>5.85</c:v>
                </c:pt>
                <c:pt idx="194">
                  <c:v>6.26</c:v>
                </c:pt>
                <c:pt idx="195">
                  <c:v>6.37</c:v>
                </c:pt>
                <c:pt idx="196">
                  <c:v>6.06</c:v>
                </c:pt>
                <c:pt idx="197">
                  <c:v>5.96</c:v>
                </c:pt>
                <c:pt idx="198">
                  <c:v>5.91</c:v>
                </c:pt>
                <c:pt idx="199">
                  <c:v>5.79</c:v>
                </c:pt>
                <c:pt idx="200">
                  <c:v>5.89</c:v>
                </c:pt>
                <c:pt idx="201">
                  <c:v>5.97</c:v>
                </c:pt>
                <c:pt idx="202">
                  <c:v>5.96</c:v>
                </c:pt>
                <c:pt idx="203">
                  <c:v>6.07</c:v>
                </c:pt>
                <c:pt idx="204">
                  <c:v>6.3</c:v>
                </c:pt>
                <c:pt idx="205">
                  <c:v>6.4</c:v>
                </c:pt>
                <c:pt idx="206">
                  <c:v>6.38</c:v>
                </c:pt>
                <c:pt idx="207">
                  <c:v>6.39</c:v>
                </c:pt>
                <c:pt idx="208">
                  <c:v>6.32</c:v>
                </c:pt>
                <c:pt idx="209">
                  <c:v>6.32</c:v>
                </c:pt>
                <c:pt idx="210">
                  <c:v>6.4</c:v>
                </c:pt>
                <c:pt idx="211">
                  <c:v>6.34</c:v>
                </c:pt>
                <c:pt idx="212">
                  <c:v>6.51</c:v>
                </c:pt>
                <c:pt idx="213">
                  <c:v>6.61</c:v>
                </c:pt>
                <c:pt idx="214">
                  <c:v>7.02</c:v>
                </c:pt>
                <c:pt idx="215">
                  <c:v>7.08</c:v>
                </c:pt>
                <c:pt idx="216">
                  <c:v>6.81</c:v>
                </c:pt>
                <c:pt idx="217">
                  <c:v>6.86</c:v>
                </c:pt>
                <c:pt idx="218">
                  <c:v>7.02</c:v>
                </c:pt>
                <c:pt idx="219">
                  <c:v>7.07</c:v>
                </c:pt>
                <c:pt idx="220">
                  <c:v>7.21</c:v>
                </c:pt>
                <c:pt idx="221">
                  <c:v>7.18</c:v>
                </c:pt>
                <c:pt idx="222">
                  <c:v>7.22</c:v>
                </c:pt>
                <c:pt idx="223">
                  <c:v>7.4</c:v>
                </c:pt>
                <c:pt idx="224">
                  <c:v>7.81</c:v>
                </c:pt>
                <c:pt idx="225">
                  <c:v>7.89</c:v>
                </c:pt>
                <c:pt idx="226">
                  <c:v>8.02</c:v>
                </c:pt>
                <c:pt idx="227">
                  <c:v>8.0399999999999991</c:v>
                </c:pt>
                <c:pt idx="228">
                  <c:v>7.04</c:v>
                </c:pt>
                <c:pt idx="229">
                  <c:v>6.83</c:v>
                </c:pt>
                <c:pt idx="230">
                  <c:v>7.34</c:v>
                </c:pt>
                <c:pt idx="231">
                  <c:v>7.33</c:v>
                </c:pt>
                <c:pt idx="232">
                  <c:v>7.27</c:v>
                </c:pt>
                <c:pt idx="233">
                  <c:v>7.19</c:v>
                </c:pt>
                <c:pt idx="234">
                  <c:v>7.14</c:v>
                </c:pt>
                <c:pt idx="235">
                  <c:v>7.19</c:v>
                </c:pt>
                <c:pt idx="236">
                  <c:v>7.11</c:v>
                </c:pt>
                <c:pt idx="237">
                  <c:v>7.17</c:v>
                </c:pt>
                <c:pt idx="238">
                  <c:v>7.4</c:v>
                </c:pt>
                <c:pt idx="239">
                  <c:v>7.39</c:v>
                </c:pt>
                <c:pt idx="240">
                  <c:v>7.37</c:v>
                </c:pt>
                <c:pt idx="241">
                  <c:v>7.39</c:v>
                </c:pt>
                <c:pt idx="242">
                  <c:v>7.49</c:v>
                </c:pt>
                <c:pt idx="243">
                  <c:v>7.56</c:v>
                </c:pt>
                <c:pt idx="244">
                  <c:v>7.53</c:v>
                </c:pt>
                <c:pt idx="245">
                  <c:v>7.51</c:v>
                </c:pt>
                <c:pt idx="246">
                  <c:v>7.65</c:v>
                </c:pt>
                <c:pt idx="247">
                  <c:v>7.76</c:v>
                </c:pt>
                <c:pt idx="248">
                  <c:v>7.74</c:v>
                </c:pt>
                <c:pt idx="249">
                  <c:v>7.67</c:v>
                </c:pt>
                <c:pt idx="250">
                  <c:v>7.69</c:v>
                </c:pt>
                <c:pt idx="251">
                  <c:v>7.72</c:v>
                </c:pt>
                <c:pt idx="252">
                  <c:v>7.83</c:v>
                </c:pt>
                <c:pt idx="253">
                  <c:v>7.75</c:v>
                </c:pt>
                <c:pt idx="254">
                  <c:v>7.46</c:v>
                </c:pt>
                <c:pt idx="255">
                  <c:v>7.41</c:v>
                </c:pt>
                <c:pt idx="256">
                  <c:v>6.61</c:v>
                </c:pt>
                <c:pt idx="257">
                  <c:v>6.5</c:v>
                </c:pt>
                <c:pt idx="258">
                  <c:v>6.72</c:v>
                </c:pt>
                <c:pt idx="259">
                  <c:v>6.69</c:v>
                </c:pt>
                <c:pt idx="260">
                  <c:v>7.02</c:v>
                </c:pt>
                <c:pt idx="261">
                  <c:v>7.06</c:v>
                </c:pt>
                <c:pt idx="262">
                  <c:v>7.07</c:v>
                </c:pt>
                <c:pt idx="263">
                  <c:v>7.25</c:v>
                </c:pt>
                <c:pt idx="264">
                  <c:v>7.37</c:v>
                </c:pt>
                <c:pt idx="265">
                  <c:v>7.53</c:v>
                </c:pt>
                <c:pt idx="266">
                  <c:v>7.55</c:v>
                </c:pt>
                <c:pt idx="267">
                  <c:v>7.24</c:v>
                </c:pt>
                <c:pt idx="268">
                  <c:v>7.17</c:v>
                </c:pt>
                <c:pt idx="269">
                  <c:v>7.09</c:v>
                </c:pt>
                <c:pt idx="270">
                  <c:v>6.98</c:v>
                </c:pt>
                <c:pt idx="271">
                  <c:v>6.79</c:v>
                </c:pt>
                <c:pt idx="272">
                  <c:v>6.72</c:v>
                </c:pt>
                <c:pt idx="273">
                  <c:v>6.63</c:v>
                </c:pt>
                <c:pt idx="274">
                  <c:v>6.59</c:v>
                </c:pt>
                <c:pt idx="275">
                  <c:v>6.74</c:v>
                </c:pt>
                <c:pt idx="276">
                  <c:v>6.74</c:v>
                </c:pt>
                <c:pt idx="277">
                  <c:v>6.73</c:v>
                </c:pt>
                <c:pt idx="278">
                  <c:v>6.71</c:v>
                </c:pt>
                <c:pt idx="279">
                  <c:v>6.73</c:v>
                </c:pt>
                <c:pt idx="280">
                  <c:v>6.72</c:v>
                </c:pt>
                <c:pt idx="281">
                  <c:v>6.71</c:v>
                </c:pt>
                <c:pt idx="282">
                  <c:v>6.7</c:v>
                </c:pt>
                <c:pt idx="283">
                  <c:v>6.66</c:v>
                </c:pt>
                <c:pt idx="284">
                  <c:v>6.6</c:v>
                </c:pt>
                <c:pt idx="285">
                  <c:v>6.62</c:v>
                </c:pt>
                <c:pt idx="286">
                  <c:v>6.7</c:v>
                </c:pt>
                <c:pt idx="287">
                  <c:v>6.83</c:v>
                </c:pt>
                <c:pt idx="288">
                  <c:v>6.87</c:v>
                </c:pt>
                <c:pt idx="289">
                  <c:v>6.81</c:v>
                </c:pt>
                <c:pt idx="290">
                  <c:v>6.76</c:v>
                </c:pt>
                <c:pt idx="291">
                  <c:v>6.75</c:v>
                </c:pt>
                <c:pt idx="292">
                  <c:v>6.78</c:v>
                </c:pt>
                <c:pt idx="293">
                  <c:v>6.74</c:v>
                </c:pt>
                <c:pt idx="294">
                  <c:v>6.72</c:v>
                </c:pt>
                <c:pt idx="295">
                  <c:v>6.69</c:v>
                </c:pt>
                <c:pt idx="296">
                  <c:v>6.71</c:v>
                </c:pt>
                <c:pt idx="297">
                  <c:v>6.72</c:v>
                </c:pt>
                <c:pt idx="298">
                  <c:v>6.7</c:v>
                </c:pt>
                <c:pt idx="299">
                  <c:v>6.67</c:v>
                </c:pt>
                <c:pt idx="300">
                  <c:v>6.65</c:v>
                </c:pt>
                <c:pt idx="301">
                  <c:v>6.63</c:v>
                </c:pt>
                <c:pt idx="302">
                  <c:v>6.67</c:v>
                </c:pt>
                <c:pt idx="303">
                  <c:v>6.72</c:v>
                </c:pt>
                <c:pt idx="304">
                  <c:v>6.72</c:v>
                </c:pt>
                <c:pt idx="305">
                  <c:v>6.77</c:v>
                </c:pt>
                <c:pt idx="306">
                  <c:v>6.81</c:v>
                </c:pt>
                <c:pt idx="307">
                  <c:v>6.89</c:v>
                </c:pt>
                <c:pt idx="308">
                  <c:v>6.93</c:v>
                </c:pt>
                <c:pt idx="309">
                  <c:v>6.96</c:v>
                </c:pt>
                <c:pt idx="310">
                  <c:v>6.97</c:v>
                </c:pt>
                <c:pt idx="311">
                  <c:v>7.02</c:v>
                </c:pt>
                <c:pt idx="312">
                  <c:v>7.25</c:v>
                </c:pt>
                <c:pt idx="313">
                  <c:v>7.14</c:v>
                </c:pt>
                <c:pt idx="314">
                  <c:v>7.05</c:v>
                </c:pt>
                <c:pt idx="315">
                  <c:v>6.99</c:v>
                </c:pt>
                <c:pt idx="316">
                  <c:v>7.12</c:v>
                </c:pt>
                <c:pt idx="317">
                  <c:v>7.57</c:v>
                </c:pt>
              </c:numCache>
            </c:numRef>
          </c:val>
          <c:smooth val="0"/>
          <c:extLst>
            <c:ext xmlns:c16="http://schemas.microsoft.com/office/drawing/2014/chart" uri="{C3380CC4-5D6E-409C-BE32-E72D297353CC}">
              <c16:uniqueId val="{00000000-DA71-4BCB-A8BF-B8DC71C76C8F}"/>
            </c:ext>
          </c:extLst>
        </c:ser>
        <c:dLbls>
          <c:showLegendKey val="0"/>
          <c:showVal val="0"/>
          <c:showCatName val="0"/>
          <c:showSerName val="0"/>
          <c:showPercent val="0"/>
          <c:showBubbleSize val="0"/>
        </c:dLbls>
        <c:marker val="1"/>
        <c:smooth val="0"/>
        <c:axId val="566883936"/>
        <c:axId val="566886288"/>
      </c:lineChart>
      <c:dateAx>
        <c:axId val="566889424"/>
        <c:scaling>
          <c:orientation val="minMax"/>
          <c:max val="44834"/>
          <c:min val="44470"/>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6888248"/>
        <c:crosses val="autoZero"/>
        <c:auto val="1"/>
        <c:lblOffset val="100"/>
        <c:baseTimeUnit val="days"/>
        <c:majorUnit val="1"/>
        <c:majorTimeUnit val="months"/>
      </c:dateAx>
      <c:valAx>
        <c:axId val="566888248"/>
        <c:scaling>
          <c:orientation val="minMax"/>
          <c:max val="700"/>
          <c:min val="350"/>
        </c:scaling>
        <c:delete val="0"/>
        <c:axPos val="l"/>
        <c:title>
          <c:tx>
            <c:rich>
              <a:bodyPr rot="0" spcFirstLastPara="1" vertOverflow="ellipsis" wrap="square" anchor="ctr" anchorCtr="1"/>
              <a:lstStyle/>
              <a:p>
                <a:pPr>
                  <a:defRPr sz="600" b="0" i="1" u="none" strike="noStrike" kern="1200" baseline="0">
                    <a:solidFill>
                      <a:sysClr val="windowText" lastClr="000000"/>
                    </a:solidFill>
                    <a:latin typeface="GHEA Grapalat" panose="02000506050000020003" pitchFamily="50" charset="0"/>
                    <a:ea typeface="+mn-ea"/>
                    <a:cs typeface="+mn-cs"/>
                  </a:defRPr>
                </a:pPr>
                <a:r>
                  <a:rPr lang="en-US" sz="600" i="1">
                    <a:solidFill>
                      <a:sysClr val="windowText" lastClr="000000"/>
                    </a:solidFill>
                    <a:latin typeface="GHEA Grapalat" panose="02000506050000020003" pitchFamily="50" charset="0"/>
                  </a:rPr>
                  <a:t>USD/AMD</a:t>
                </a:r>
              </a:p>
              <a:p>
                <a:pPr>
                  <a:defRPr sz="600" i="1">
                    <a:solidFill>
                      <a:sysClr val="windowText" lastClr="000000"/>
                    </a:solidFill>
                    <a:latin typeface="GHEA Grapalat" panose="02000506050000020003" pitchFamily="50" charset="0"/>
                  </a:defRPr>
                </a:pPr>
                <a:r>
                  <a:rPr lang="en-US" sz="600" i="1">
                    <a:solidFill>
                      <a:sysClr val="windowText" lastClr="000000"/>
                    </a:solidFill>
                    <a:latin typeface="GHEA Grapalat" panose="02000506050000020003" pitchFamily="50" charset="0"/>
                  </a:rPr>
                  <a:t>EUR/AMD</a:t>
                </a:r>
              </a:p>
            </c:rich>
          </c:tx>
          <c:layout>
            <c:manualLayout>
              <c:xMode val="edge"/>
              <c:yMode val="edge"/>
              <c:x val="8.6193337327630418E-2"/>
              <c:y val="5.279949065090845E-2"/>
            </c:manualLayout>
          </c:layout>
          <c:overlay val="0"/>
          <c:spPr>
            <a:noFill/>
            <a:ln>
              <a:noFill/>
            </a:ln>
            <a:effectLst/>
          </c:spPr>
          <c:txPr>
            <a:bodyPr rot="0" spcFirstLastPara="1" vertOverflow="ellipsis" wrap="square" anchor="ctr" anchorCtr="1"/>
            <a:lstStyle/>
            <a:p>
              <a:pPr>
                <a:defRPr sz="600" b="0" i="1"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6889424"/>
        <c:crosses val="autoZero"/>
        <c:crossBetween val="between"/>
      </c:valAx>
      <c:valAx>
        <c:axId val="566886288"/>
        <c:scaling>
          <c:orientation val="minMax"/>
          <c:min val="3"/>
        </c:scaling>
        <c:delete val="0"/>
        <c:axPos val="r"/>
        <c:title>
          <c:tx>
            <c:rich>
              <a:bodyPr rot="0" spcFirstLastPara="1" vertOverflow="ellipsis" wrap="square" anchor="ctr" anchorCtr="1"/>
              <a:lstStyle/>
              <a:p>
                <a:pPr>
                  <a:defRPr sz="600" b="0" i="1" u="none" strike="noStrike" kern="1200" baseline="0">
                    <a:solidFill>
                      <a:sysClr val="windowText" lastClr="000000"/>
                    </a:solidFill>
                    <a:latin typeface="GHEA Grapalat" panose="02000506050000020003" pitchFamily="50" charset="0"/>
                    <a:ea typeface="+mn-ea"/>
                    <a:cs typeface="+mn-cs"/>
                  </a:defRPr>
                </a:pPr>
                <a:r>
                  <a:rPr lang="en-US" sz="600" i="1">
                    <a:solidFill>
                      <a:sysClr val="windowText" lastClr="000000"/>
                    </a:solidFill>
                    <a:latin typeface="GHEA Grapalat" panose="02000506050000020003" pitchFamily="50" charset="0"/>
                  </a:rPr>
                  <a:t>RUB/AMD</a:t>
                </a:r>
              </a:p>
            </c:rich>
          </c:tx>
          <c:layout>
            <c:manualLayout>
              <c:xMode val="edge"/>
              <c:yMode val="edge"/>
              <c:x val="0.77869078441731265"/>
              <c:y val="7.6770778208972781E-2"/>
            </c:manualLayout>
          </c:layout>
          <c:overlay val="0"/>
          <c:spPr>
            <a:noFill/>
            <a:ln>
              <a:noFill/>
            </a:ln>
            <a:effectLst/>
          </c:spPr>
          <c:txPr>
            <a:bodyPr rot="0" spcFirstLastPara="1" vertOverflow="ellipsis" wrap="square" anchor="ctr" anchorCtr="1"/>
            <a:lstStyle/>
            <a:p>
              <a:pPr>
                <a:defRPr sz="600" b="0" i="1"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66883936"/>
        <c:crosses val="max"/>
        <c:crossBetween val="between"/>
      </c:valAx>
      <c:dateAx>
        <c:axId val="566883936"/>
        <c:scaling>
          <c:orientation val="minMax"/>
        </c:scaling>
        <c:delete val="1"/>
        <c:axPos val="b"/>
        <c:numFmt formatCode="m/d/yyyy" sourceLinked="1"/>
        <c:majorTickMark val="out"/>
        <c:minorTickMark val="none"/>
        <c:tickLblPos val="nextTo"/>
        <c:crossAx val="566886288"/>
        <c:crosses val="autoZero"/>
        <c:auto val="1"/>
        <c:lblOffset val="100"/>
        <c:baseTimeUnit val="days"/>
      </c:dateAx>
      <c:spPr>
        <a:noFill/>
        <a:ln>
          <a:noFill/>
        </a:ln>
        <a:effectLst/>
      </c:spPr>
    </c:plotArea>
    <c:legend>
      <c:legendPos val="r"/>
      <c:layout>
        <c:manualLayout>
          <c:xMode val="edge"/>
          <c:yMode val="edge"/>
          <c:x val="2.9558699791723108E-2"/>
          <c:y val="0.87293782632041939"/>
          <c:w val="0.78160992063492063"/>
          <c:h val="0.12469295890504861"/>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171109430926407"/>
        </c:manualLayout>
      </c:layout>
      <c:barChart>
        <c:barDir val="col"/>
        <c:grouping val="clustered"/>
        <c:varyColors val="0"/>
        <c:ser>
          <c:idx val="2"/>
          <c:order val="2"/>
          <c:tx>
            <c:strRef>
              <c:f>'Chart 4 '!$D$1</c:f>
              <c:strCache>
                <c:ptCount val="1"/>
                <c:pt idx="0">
                  <c:v>Difference, right axis</c:v>
                </c:pt>
              </c:strCache>
            </c:strRef>
          </c:tx>
          <c:spPr>
            <a:solidFill>
              <a:schemeClr val="accent2"/>
            </a:solidFill>
          </c:spPr>
          <c:invertIfNegative val="0"/>
          <c:cat>
            <c:numRef>
              <c:f>'Chart 4 '!$A$2:$A$9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4 '!$D$2:$D$9</c:f>
              <c:numCache>
                <c:formatCode>0.0</c:formatCode>
                <c:ptCount val="8"/>
                <c:pt idx="0">
                  <c:v>0</c:v>
                </c:pt>
                <c:pt idx="1">
                  <c:v>0.30000000000000004</c:v>
                </c:pt>
                <c:pt idx="2">
                  <c:v>0.10000000000000053</c:v>
                </c:pt>
                <c:pt idx="3">
                  <c:v>-0.20000000000000018</c:v>
                </c:pt>
                <c:pt idx="4">
                  <c:v>0</c:v>
                </c:pt>
                <c:pt idx="5">
                  <c:v>-1</c:v>
                </c:pt>
                <c:pt idx="6" formatCode="General">
                  <c:v>-1.1200000000000001</c:v>
                </c:pt>
                <c:pt idx="7" formatCode="General">
                  <c:v>-0.60000000000000009</c:v>
                </c:pt>
              </c:numCache>
            </c:numRef>
          </c:val>
          <c:extLst>
            <c:ext xmlns:c16="http://schemas.microsoft.com/office/drawing/2014/chart" uri="{C3380CC4-5D6E-409C-BE32-E72D297353CC}">
              <c16:uniqueId val="{00000000-A11D-402D-901F-07E20B57483B}"/>
            </c:ext>
          </c:extLst>
        </c:ser>
        <c:dLbls>
          <c:showLegendKey val="0"/>
          <c:showVal val="0"/>
          <c:showCatName val="0"/>
          <c:showSerName val="0"/>
          <c:showPercent val="0"/>
          <c:showBubbleSize val="0"/>
        </c:dLbls>
        <c:gapWidth val="150"/>
        <c:axId val="559258976"/>
        <c:axId val="559260152"/>
      </c:barChart>
      <c:lineChart>
        <c:grouping val="standard"/>
        <c:varyColors val="0"/>
        <c:ser>
          <c:idx val="0"/>
          <c:order val="0"/>
          <c:tx>
            <c:strRef>
              <c:f>'Chart 4 '!$B$1</c:f>
              <c:strCache>
                <c:ptCount val="1"/>
                <c:pt idx="0">
                  <c:v>Previous quarter scenario</c:v>
                </c:pt>
              </c:strCache>
            </c:strRef>
          </c:tx>
          <c:spPr>
            <a:ln>
              <a:solidFill>
                <a:srgbClr val="002060"/>
              </a:solidFill>
              <a:prstDash val="dash"/>
            </a:ln>
          </c:spPr>
          <c:marker>
            <c:symbol val="none"/>
          </c:marker>
          <c:cat>
            <c:numRef>
              <c:f>'Chart 4 '!$A$2:$A$9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4 '!$B$2:$B$9</c:f>
              <c:numCache>
                <c:formatCode>General</c:formatCode>
                <c:ptCount val="8"/>
                <c:pt idx="0">
                  <c:v>1.9</c:v>
                </c:pt>
                <c:pt idx="1">
                  <c:v>1.3</c:v>
                </c:pt>
                <c:pt idx="2" formatCode="0.0">
                  <c:v>-6.4</c:v>
                </c:pt>
                <c:pt idx="3" formatCode="0.0">
                  <c:v>5.7</c:v>
                </c:pt>
                <c:pt idx="4" formatCode="0.0">
                  <c:v>3.3</c:v>
                </c:pt>
                <c:pt idx="5" formatCode="0.0">
                  <c:v>1.1000000000000001</c:v>
                </c:pt>
                <c:pt idx="6" formatCode="0.0">
                  <c:v>0.52</c:v>
                </c:pt>
                <c:pt idx="7">
                  <c:v>1.1000000000000001</c:v>
                </c:pt>
              </c:numCache>
            </c:numRef>
          </c:val>
          <c:smooth val="0"/>
          <c:extLst xmlns:c15="http://schemas.microsoft.com/office/drawing/2012/chart">
            <c:ext xmlns:c16="http://schemas.microsoft.com/office/drawing/2014/chart" uri="{C3380CC4-5D6E-409C-BE32-E72D297353CC}">
              <c16:uniqueId val="{00000001-A11D-402D-901F-07E20B57483B}"/>
            </c:ext>
          </c:extLst>
        </c:ser>
        <c:ser>
          <c:idx val="1"/>
          <c:order val="1"/>
          <c:tx>
            <c:strRef>
              <c:f>'Chart 4 '!$C$1</c:f>
              <c:strCache>
                <c:ptCount val="1"/>
                <c:pt idx="0">
                  <c:v>Current quarter scenario</c:v>
                </c:pt>
              </c:strCache>
            </c:strRef>
          </c:tx>
          <c:spPr>
            <a:ln>
              <a:solidFill>
                <a:srgbClr val="C00000"/>
              </a:solidFill>
            </a:ln>
          </c:spPr>
          <c:marker>
            <c:symbol val="none"/>
          </c:marker>
          <c:cat>
            <c:numRef>
              <c:f>'Chart 4 '!$A$2:$A$9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4 '!$C$2:$C$9</c:f>
              <c:numCache>
                <c:formatCode>General</c:formatCode>
                <c:ptCount val="8"/>
                <c:pt idx="0">
                  <c:v>1.9</c:v>
                </c:pt>
                <c:pt idx="1">
                  <c:v>1.6</c:v>
                </c:pt>
                <c:pt idx="2" formatCode="0.0">
                  <c:v>-6.3</c:v>
                </c:pt>
                <c:pt idx="3" formatCode="0.0">
                  <c:v>5.5</c:v>
                </c:pt>
                <c:pt idx="4" formatCode="0.0">
                  <c:v>3.3</c:v>
                </c:pt>
                <c:pt idx="5" formatCode="0.0">
                  <c:v>0.1</c:v>
                </c:pt>
                <c:pt idx="6" formatCode="0.0">
                  <c:v>-0.6</c:v>
                </c:pt>
                <c:pt idx="7">
                  <c:v>0.5</c:v>
                </c:pt>
              </c:numCache>
            </c:numRef>
          </c:val>
          <c:smooth val="0"/>
          <c:extLst>
            <c:ext xmlns:c16="http://schemas.microsoft.com/office/drawing/2014/chart" uri="{C3380CC4-5D6E-409C-BE32-E72D297353CC}">
              <c16:uniqueId val="{00000002-A11D-402D-901F-07E20B57483B}"/>
            </c:ext>
          </c:extLst>
        </c:ser>
        <c:dLbls>
          <c:showLegendKey val="0"/>
          <c:showVal val="0"/>
          <c:showCatName val="0"/>
          <c:showSerName val="0"/>
          <c:showPercent val="0"/>
          <c:showBubbleSize val="0"/>
        </c:dLbls>
        <c:marker val="1"/>
        <c:smooth val="0"/>
        <c:axId val="559255056"/>
        <c:axId val="559251920"/>
        <c:extLst/>
      </c:lineChart>
      <c:catAx>
        <c:axId val="55925505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559251920"/>
        <c:crosses val="autoZero"/>
        <c:auto val="1"/>
        <c:lblAlgn val="ctr"/>
        <c:lblOffset val="100"/>
        <c:noMultiLvlLbl val="0"/>
      </c:catAx>
      <c:valAx>
        <c:axId val="559251920"/>
        <c:scaling>
          <c:orientation val="minMax"/>
          <c:max val="6"/>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559255056"/>
        <c:crosses val="autoZero"/>
        <c:crossBetween val="between"/>
        <c:majorUnit val="1.5"/>
      </c:valAx>
      <c:valAx>
        <c:axId val="559260152"/>
        <c:scaling>
          <c:orientation val="minMax"/>
          <c:max val="2"/>
          <c:min val="-2.5"/>
        </c:scaling>
        <c:delete val="0"/>
        <c:axPos val="r"/>
        <c:numFmt formatCode="0.0" sourceLinked="1"/>
        <c:majorTickMark val="out"/>
        <c:minorTickMark val="none"/>
        <c:tickLblPos val="nextTo"/>
        <c:spPr>
          <a:ln>
            <a:solidFill>
              <a:schemeClr val="tx1"/>
            </a:solidFill>
          </a:ln>
        </c:spPr>
        <c:txPr>
          <a:bodyPr/>
          <a:lstStyle/>
          <a:p>
            <a:pPr>
              <a:defRPr sz="600"/>
            </a:pPr>
            <a:endParaRPr lang="en-US"/>
          </a:p>
        </c:txPr>
        <c:crossAx val="559258976"/>
        <c:crosses val="max"/>
        <c:crossBetween val="between"/>
      </c:valAx>
      <c:catAx>
        <c:axId val="559258976"/>
        <c:scaling>
          <c:orientation val="minMax"/>
        </c:scaling>
        <c:delete val="1"/>
        <c:axPos val="b"/>
        <c:numFmt formatCode="General" sourceLinked="1"/>
        <c:majorTickMark val="out"/>
        <c:minorTickMark val="none"/>
        <c:tickLblPos val="nextTo"/>
        <c:crossAx val="559260152"/>
        <c:crosses val="autoZero"/>
        <c:auto val="1"/>
        <c:lblAlgn val="ctr"/>
        <c:lblOffset val="100"/>
        <c:noMultiLvlLbl val="0"/>
      </c:catAx>
      <c:spPr>
        <a:noFill/>
        <a:ln>
          <a:noFill/>
        </a:ln>
        <a:effectLst/>
      </c:spPr>
    </c:plotArea>
    <c:legend>
      <c:legendPos val="b"/>
      <c:layout>
        <c:manualLayout>
          <c:xMode val="edge"/>
          <c:yMode val="edge"/>
          <c:x val="3.1935369780905143E-3"/>
          <c:y val="0.77331333872151176"/>
          <c:w val="0.7549015873015873"/>
          <c:h val="0.22668666127848813"/>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4203273433078467"/>
        </c:manualLayout>
      </c:layout>
      <c:barChart>
        <c:barDir val="col"/>
        <c:grouping val="clustered"/>
        <c:varyColors val="0"/>
        <c:ser>
          <c:idx val="0"/>
          <c:order val="2"/>
          <c:tx>
            <c:strRef>
              <c:f>'Chart 5'!$D$1</c:f>
              <c:strCache>
                <c:ptCount val="1"/>
                <c:pt idx="0">
                  <c:v>Difference, right axis</c:v>
                </c:pt>
              </c:strCache>
            </c:strRef>
          </c:tx>
          <c:spPr>
            <a:solidFill>
              <a:schemeClr val="accent2"/>
            </a:solidFill>
          </c:spPr>
          <c:invertIfNegative val="0"/>
          <c:cat>
            <c:numRef>
              <c:f>'Chart 5'!$A$2:$A$9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5'!$D$2:$D$9</c:f>
              <c:numCache>
                <c:formatCode>0.0</c:formatCode>
                <c:ptCount val="8"/>
                <c:pt idx="0">
                  <c:v>0</c:v>
                </c:pt>
                <c:pt idx="1">
                  <c:v>0</c:v>
                </c:pt>
                <c:pt idx="2">
                  <c:v>0</c:v>
                </c:pt>
                <c:pt idx="3">
                  <c:v>0</c:v>
                </c:pt>
                <c:pt idx="4">
                  <c:v>1.4</c:v>
                </c:pt>
                <c:pt idx="5">
                  <c:v>0.29999999999999982</c:v>
                </c:pt>
                <c:pt idx="6">
                  <c:v>-0.10000000000000009</c:v>
                </c:pt>
                <c:pt idx="7">
                  <c:v>-0.5</c:v>
                </c:pt>
              </c:numCache>
            </c:numRef>
          </c:val>
          <c:extLst>
            <c:ext xmlns:c16="http://schemas.microsoft.com/office/drawing/2014/chart" uri="{C3380CC4-5D6E-409C-BE32-E72D297353CC}">
              <c16:uniqueId val="{00000000-319D-4561-B699-4D028F7FC0B2}"/>
            </c:ext>
          </c:extLst>
        </c:ser>
        <c:dLbls>
          <c:showLegendKey val="0"/>
          <c:showVal val="0"/>
          <c:showCatName val="0"/>
          <c:showSerName val="0"/>
          <c:showPercent val="0"/>
          <c:showBubbleSize val="0"/>
        </c:dLbls>
        <c:gapWidth val="150"/>
        <c:axId val="559261328"/>
        <c:axId val="559257408"/>
      </c:barChart>
      <c:lineChart>
        <c:grouping val="standard"/>
        <c:varyColors val="0"/>
        <c:ser>
          <c:idx val="4"/>
          <c:order val="0"/>
          <c:tx>
            <c:strRef>
              <c:f>'Chart 5'!$B$1</c:f>
              <c:strCache>
                <c:ptCount val="1"/>
                <c:pt idx="0">
                  <c:v>Previous quarter scenario</c:v>
                </c:pt>
              </c:strCache>
            </c:strRef>
          </c:tx>
          <c:spPr>
            <a:ln>
              <a:solidFill>
                <a:srgbClr val="002060"/>
              </a:solidFill>
              <a:prstDash val="dash"/>
            </a:ln>
          </c:spPr>
          <c:marker>
            <c:symbol val="none"/>
          </c:marker>
          <c:cat>
            <c:numRef>
              <c:f>'Chart 5'!$A$2:$A$9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5'!$B$2:$B$9</c:f>
              <c:numCache>
                <c:formatCode>0.0</c:formatCode>
                <c:ptCount val="8"/>
                <c:pt idx="0">
                  <c:v>2.8</c:v>
                </c:pt>
                <c:pt idx="1">
                  <c:v>2</c:v>
                </c:pt>
                <c:pt idx="2">
                  <c:v>-2.9</c:v>
                </c:pt>
                <c:pt idx="3">
                  <c:v>4.8</c:v>
                </c:pt>
                <c:pt idx="4">
                  <c:v>-4.3</c:v>
                </c:pt>
                <c:pt idx="5">
                  <c:v>-2.2999999999999998</c:v>
                </c:pt>
                <c:pt idx="6">
                  <c:v>2.1</c:v>
                </c:pt>
                <c:pt idx="7" formatCode="General">
                  <c:v>1.5</c:v>
                </c:pt>
              </c:numCache>
            </c:numRef>
          </c:val>
          <c:smooth val="0"/>
          <c:extLst xmlns:c15="http://schemas.microsoft.com/office/drawing/2012/chart">
            <c:ext xmlns:c16="http://schemas.microsoft.com/office/drawing/2014/chart" uri="{C3380CC4-5D6E-409C-BE32-E72D297353CC}">
              <c16:uniqueId val="{00000001-319D-4561-B699-4D028F7FC0B2}"/>
            </c:ext>
          </c:extLst>
        </c:ser>
        <c:ser>
          <c:idx val="5"/>
          <c:order val="1"/>
          <c:tx>
            <c:strRef>
              <c:f>'Chart 5'!$C$1</c:f>
              <c:strCache>
                <c:ptCount val="1"/>
                <c:pt idx="0">
                  <c:v>Current quarter scenario</c:v>
                </c:pt>
              </c:strCache>
            </c:strRef>
          </c:tx>
          <c:spPr>
            <a:ln>
              <a:solidFill>
                <a:srgbClr val="C00000"/>
              </a:solidFill>
            </a:ln>
          </c:spPr>
          <c:marker>
            <c:symbol val="none"/>
          </c:marker>
          <c:cat>
            <c:numRef>
              <c:f>'Chart 5'!$A$2:$A$9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5'!$C$2:$C$9</c:f>
              <c:numCache>
                <c:formatCode>0.0</c:formatCode>
                <c:ptCount val="8"/>
                <c:pt idx="0">
                  <c:v>2.8</c:v>
                </c:pt>
                <c:pt idx="1">
                  <c:v>2</c:v>
                </c:pt>
                <c:pt idx="2">
                  <c:v>-2.9</c:v>
                </c:pt>
                <c:pt idx="3">
                  <c:v>4.8</c:v>
                </c:pt>
                <c:pt idx="4">
                  <c:v>-2.9</c:v>
                </c:pt>
                <c:pt idx="5">
                  <c:v>-2</c:v>
                </c:pt>
                <c:pt idx="6">
                  <c:v>2</c:v>
                </c:pt>
                <c:pt idx="7">
                  <c:v>1</c:v>
                </c:pt>
              </c:numCache>
            </c:numRef>
          </c:val>
          <c:smooth val="0"/>
          <c:extLst>
            <c:ext xmlns:c16="http://schemas.microsoft.com/office/drawing/2014/chart" uri="{C3380CC4-5D6E-409C-BE32-E72D297353CC}">
              <c16:uniqueId val="{00000002-319D-4561-B699-4D028F7FC0B2}"/>
            </c:ext>
          </c:extLst>
        </c:ser>
        <c:dLbls>
          <c:showLegendKey val="0"/>
          <c:showVal val="0"/>
          <c:showCatName val="0"/>
          <c:showSerName val="0"/>
          <c:showPercent val="0"/>
          <c:showBubbleSize val="0"/>
        </c:dLbls>
        <c:marker val="1"/>
        <c:smooth val="0"/>
        <c:axId val="559260544"/>
        <c:axId val="559263288"/>
        <c:extLst/>
      </c:lineChart>
      <c:catAx>
        <c:axId val="55926054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559263288"/>
        <c:crosses val="autoZero"/>
        <c:auto val="1"/>
        <c:lblAlgn val="ctr"/>
        <c:lblOffset val="100"/>
        <c:noMultiLvlLbl val="0"/>
      </c:catAx>
      <c:valAx>
        <c:axId val="559263288"/>
        <c:scaling>
          <c:orientation val="minMax"/>
          <c:max val="5"/>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559260544"/>
        <c:crosses val="autoZero"/>
        <c:crossBetween val="between"/>
        <c:majorUnit val="1"/>
      </c:valAx>
      <c:valAx>
        <c:axId val="559257408"/>
        <c:scaling>
          <c:orientation val="minMax"/>
          <c:max val="2"/>
          <c:min val="-2"/>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559261328"/>
        <c:crosses val="max"/>
        <c:crossBetween val="between"/>
      </c:valAx>
      <c:catAx>
        <c:axId val="559261328"/>
        <c:scaling>
          <c:orientation val="minMax"/>
        </c:scaling>
        <c:delete val="1"/>
        <c:axPos val="b"/>
        <c:numFmt formatCode="General" sourceLinked="1"/>
        <c:majorTickMark val="out"/>
        <c:minorTickMark val="none"/>
        <c:tickLblPos val="nextTo"/>
        <c:crossAx val="559257408"/>
        <c:crosses val="autoZero"/>
        <c:auto val="1"/>
        <c:lblAlgn val="ctr"/>
        <c:lblOffset val="100"/>
        <c:noMultiLvlLbl val="0"/>
      </c:catAx>
      <c:spPr>
        <a:noFill/>
        <a:ln>
          <a:noFill/>
        </a:ln>
        <a:effectLst/>
      </c:spPr>
    </c:plotArea>
    <c:legend>
      <c:legendPos val="b"/>
      <c:layout>
        <c:manualLayout>
          <c:xMode val="edge"/>
          <c:yMode val="edge"/>
          <c:x val="1.4363624127403656E-2"/>
          <c:y val="0.80359781365968908"/>
          <c:w val="0.59698730158730162"/>
          <c:h val="0.19157825966399639"/>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4.114902785258804E-2"/>
          <c:w val="0.90028478282702751"/>
          <c:h val="0.71511759559466814"/>
        </c:manualLayout>
      </c:layout>
      <c:lineChart>
        <c:grouping val="standard"/>
        <c:varyColors val="0"/>
        <c:ser>
          <c:idx val="0"/>
          <c:order val="0"/>
          <c:tx>
            <c:strRef>
              <c:f>'Chart 6'!$B$1</c:f>
              <c:strCache>
                <c:ptCount val="1"/>
                <c:pt idx="0">
                  <c:v>USA</c:v>
                </c:pt>
              </c:strCache>
            </c:strRef>
          </c:tx>
          <c:marker>
            <c:symbol val="none"/>
          </c:marker>
          <c:cat>
            <c:strRef>
              <c:f>'Chart 6'!$A$18:$A$47</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strCache>
            </c:strRef>
          </c:cat>
          <c:val>
            <c:numRef>
              <c:f>'Chart 6'!$B$18:$B$47</c:f>
              <c:numCache>
                <c:formatCode>0.0</c:formatCode>
                <c:ptCount val="30"/>
                <c:pt idx="0">
                  <c:v>2.1774222442061415</c:v>
                </c:pt>
                <c:pt idx="1">
                  <c:v>2.7605686493542407</c:v>
                </c:pt>
                <c:pt idx="2">
                  <c:v>2.6509651735386655</c:v>
                </c:pt>
                <c:pt idx="3">
                  <c:v>2.1753807597040975</c:v>
                </c:pt>
                <c:pt idx="4">
                  <c:v>1.6228179436332788</c:v>
                </c:pt>
                <c:pt idx="5">
                  <c:v>1.8524600448699013</c:v>
                </c:pt>
                <c:pt idx="6">
                  <c:v>1.7494649658598056</c:v>
                </c:pt>
                <c:pt idx="7">
                  <c:v>2.0144465387444668</c:v>
                </c:pt>
                <c:pt idx="8">
                  <c:v>2.1202138001681581</c:v>
                </c:pt>
                <c:pt idx="9">
                  <c:v>0.38654115071385947</c:v>
                </c:pt>
                <c:pt idx="10">
                  <c:v>1.2104210129464796</c:v>
                </c:pt>
                <c:pt idx="11">
                  <c:v>1.2282528234852128</c:v>
                </c:pt>
                <c:pt idx="12">
                  <c:v>1.9023993411310367</c:v>
                </c:pt>
                <c:pt idx="13">
                  <c:v>4.8628374287394163</c:v>
                </c:pt>
                <c:pt idx="14">
                  <c:v>5.3205235849348709</c:v>
                </c:pt>
                <c:pt idx="15">
                  <c:v>6.687222125666108</c:v>
                </c:pt>
                <c:pt idx="16">
                  <c:v>7.9668046998621103</c:v>
                </c:pt>
                <c:pt idx="17">
                  <c:v>8.6414994789339126</c:v>
                </c:pt>
                <c:pt idx="18">
                  <c:v>8.3186489140155988</c:v>
                </c:pt>
                <c:pt idx="19">
                  <c:v>7.8418763055131828</c:v>
                </c:pt>
                <c:pt idx="20">
                  <c:v>7.1000876650687355</c:v>
                </c:pt>
                <c:pt idx="21">
                  <c:v>5.8112838081387928</c:v>
                </c:pt>
                <c:pt idx="22">
                  <c:v>5.6828614065357943</c:v>
                </c:pt>
                <c:pt idx="23">
                  <c:v>5.1640294010483121</c:v>
                </c:pt>
                <c:pt idx="24">
                  <c:v>4.427062999414602</c:v>
                </c:pt>
                <c:pt idx="25">
                  <c:v>3.7726933200203372</c:v>
                </c:pt>
                <c:pt idx="26">
                  <c:v>3.2901198133242202</c:v>
                </c:pt>
                <c:pt idx="27">
                  <c:v>2.9192032555765368</c:v>
                </c:pt>
                <c:pt idx="28">
                  <c:v>2.5989527929402212</c:v>
                </c:pt>
                <c:pt idx="29">
                  <c:v>2.3168535771535308</c:v>
                </c:pt>
              </c:numCache>
            </c:numRef>
          </c:val>
          <c:smooth val="0"/>
          <c:extLst>
            <c:ext xmlns:c16="http://schemas.microsoft.com/office/drawing/2014/chart" uri="{C3380CC4-5D6E-409C-BE32-E72D297353CC}">
              <c16:uniqueId val="{00000000-2BB8-4831-9226-006C67DF51C3}"/>
            </c:ext>
          </c:extLst>
        </c:ser>
        <c:ser>
          <c:idx val="1"/>
          <c:order val="1"/>
          <c:tx>
            <c:strRef>
              <c:f>'Chart 6'!$C$1</c:f>
              <c:strCache>
                <c:ptCount val="1"/>
                <c:pt idx="0">
                  <c:v>Eurozone</c:v>
                </c:pt>
              </c:strCache>
            </c:strRef>
          </c:tx>
          <c:marker>
            <c:symbol val="none"/>
          </c:marker>
          <c:cat>
            <c:strRef>
              <c:f>'Chart 6'!$A$18:$A$47</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strCache>
            </c:strRef>
          </c:cat>
          <c:val>
            <c:numRef>
              <c:f>'Chart 6'!$C$18:$C$47</c:f>
              <c:numCache>
                <c:formatCode>0.0</c:formatCode>
                <c:ptCount val="30"/>
                <c:pt idx="0">
                  <c:v>1.0888907275346611</c:v>
                </c:pt>
                <c:pt idx="1">
                  <c:v>1.769046499380039</c:v>
                </c:pt>
                <c:pt idx="2">
                  <c:v>2.2817372983533488</c:v>
                </c:pt>
                <c:pt idx="3">
                  <c:v>1.8646504767490626</c:v>
                </c:pt>
                <c:pt idx="4">
                  <c:v>1.4023651654477074</c:v>
                </c:pt>
                <c:pt idx="5">
                  <c:v>1.3804392748031167</c:v>
                </c:pt>
                <c:pt idx="6">
                  <c:v>0.96936318137715127</c:v>
                </c:pt>
                <c:pt idx="7">
                  <c:v>1.0392480576471761</c:v>
                </c:pt>
                <c:pt idx="8">
                  <c:v>1.0823383580023609</c:v>
                </c:pt>
                <c:pt idx="9">
                  <c:v>0.19598580161039181</c:v>
                </c:pt>
                <c:pt idx="10">
                  <c:v>-1.238992324453296E-3</c:v>
                </c:pt>
                <c:pt idx="11">
                  <c:v>-0.25352707588398948</c:v>
                </c:pt>
                <c:pt idx="12">
                  <c:v>1.0273766434597442</c:v>
                </c:pt>
                <c:pt idx="13">
                  <c:v>1.8154820937016061</c:v>
                </c:pt>
                <c:pt idx="14">
                  <c:v>2.8539896174744466</c:v>
                </c:pt>
                <c:pt idx="15">
                  <c:v>4.6399956343358983</c:v>
                </c:pt>
                <c:pt idx="16">
                  <c:v>6.1151957081265982</c:v>
                </c:pt>
                <c:pt idx="17">
                  <c:v>8.0352265810122212</c:v>
                </c:pt>
                <c:pt idx="18">
                  <c:v>9.328101450928509</c:v>
                </c:pt>
                <c:pt idx="19">
                  <c:v>10.791270597471811</c:v>
                </c:pt>
                <c:pt idx="20">
                  <c:v>10.342718606278233</c:v>
                </c:pt>
                <c:pt idx="21">
                  <c:v>10.049092973356823</c:v>
                </c:pt>
                <c:pt idx="22">
                  <c:v>9.3820484954201344</c:v>
                </c:pt>
                <c:pt idx="23">
                  <c:v>7.6950902655468969</c:v>
                </c:pt>
                <c:pt idx="24">
                  <c:v>6.5815538538784484</c:v>
                </c:pt>
                <c:pt idx="25">
                  <c:v>5.4614228638717144</c:v>
                </c:pt>
                <c:pt idx="26">
                  <c:v>4.4967140056120041</c:v>
                </c:pt>
                <c:pt idx="27">
                  <c:v>3.6626965661351507</c:v>
                </c:pt>
                <c:pt idx="28">
                  <c:v>2.9897229418634055</c:v>
                </c:pt>
                <c:pt idx="29">
                  <c:v>2.4758996932227331</c:v>
                </c:pt>
              </c:numCache>
            </c:numRef>
          </c:val>
          <c:smooth val="0"/>
          <c:extLst>
            <c:ext xmlns:c16="http://schemas.microsoft.com/office/drawing/2014/chart" uri="{C3380CC4-5D6E-409C-BE32-E72D297353CC}">
              <c16:uniqueId val="{00000001-2BB8-4831-9226-006C67DF51C3}"/>
            </c:ext>
          </c:extLst>
        </c:ser>
        <c:ser>
          <c:idx val="2"/>
          <c:order val="2"/>
          <c:tx>
            <c:strRef>
              <c:f>'Chart 6'!$D$1</c:f>
              <c:strCache>
                <c:ptCount val="1"/>
                <c:pt idx="0">
                  <c:v>Russia</c:v>
                </c:pt>
              </c:strCache>
            </c:strRef>
          </c:tx>
          <c:marker>
            <c:symbol val="none"/>
          </c:marker>
          <c:cat>
            <c:strRef>
              <c:f>'Chart 6'!$A$18:$A$47</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strCache>
            </c:strRef>
          </c:cat>
          <c:val>
            <c:numRef>
              <c:f>'Chart 6'!$D$18:$D$47</c:f>
              <c:numCache>
                <c:formatCode>0.0</c:formatCode>
                <c:ptCount val="30"/>
                <c:pt idx="0">
                  <c:v>2.3596678112730416</c:v>
                </c:pt>
                <c:pt idx="1">
                  <c:v>2.3551825089033258</c:v>
                </c:pt>
                <c:pt idx="2">
                  <c:v>2.9429473959271775</c:v>
                </c:pt>
                <c:pt idx="3">
                  <c:v>3.9099497204087896</c:v>
                </c:pt>
                <c:pt idx="4">
                  <c:v>5.2099856038951664</c:v>
                </c:pt>
                <c:pt idx="5">
                  <c:v>4.8921475413734417</c:v>
                </c:pt>
                <c:pt idx="6">
                  <c:v>4.2941274475878739</c:v>
                </c:pt>
                <c:pt idx="7">
                  <c:v>3.5565050233844384</c:v>
                </c:pt>
                <c:pt idx="8">
                  <c:v>2.4418290473676714</c:v>
                </c:pt>
                <c:pt idx="9">
                  <c:v>2.9578607914383457</c:v>
                </c:pt>
                <c:pt idx="10">
                  <c:v>3.5903807890538832</c:v>
                </c:pt>
                <c:pt idx="11">
                  <c:v>4.5344556280351913</c:v>
                </c:pt>
                <c:pt idx="12">
                  <c:v>5.5657758051075721</c:v>
                </c:pt>
                <c:pt idx="13">
                  <c:v>5.8622092744893859</c:v>
                </c:pt>
                <c:pt idx="14">
                  <c:v>6.9206013964728532</c:v>
                </c:pt>
                <c:pt idx="15">
                  <c:v>8.3618062431008529</c:v>
                </c:pt>
                <c:pt idx="16">
                  <c:v>11.465692836329687</c:v>
                </c:pt>
                <c:pt idx="17">
                  <c:v>16.838179468049074</c:v>
                </c:pt>
                <c:pt idx="18">
                  <c:v>14.423872856182912</c:v>
                </c:pt>
                <c:pt idx="19">
                  <c:v>12.281159240216549</c:v>
                </c:pt>
                <c:pt idx="20">
                  <c:v>10.546734255823797</c:v>
                </c:pt>
                <c:pt idx="21">
                  <c:v>6.2196400203754036</c:v>
                </c:pt>
                <c:pt idx="22">
                  <c:v>7.9800832739869421</c:v>
                </c:pt>
                <c:pt idx="23">
                  <c:v>8.5309207214346934</c:v>
                </c:pt>
                <c:pt idx="24">
                  <c:v>7.1670075620743843</c:v>
                </c:pt>
                <c:pt idx="25">
                  <c:v>6.2541234495151672</c:v>
                </c:pt>
                <c:pt idx="26">
                  <c:v>5.5147597514622078</c:v>
                </c:pt>
                <c:pt idx="27">
                  <c:v>5.0918748339449396</c:v>
                </c:pt>
                <c:pt idx="28">
                  <c:v>4.7798870480609459</c:v>
                </c:pt>
                <c:pt idx="29">
                  <c:v>4.5857172549871699</c:v>
                </c:pt>
              </c:numCache>
            </c:numRef>
          </c:val>
          <c:smooth val="0"/>
          <c:extLst>
            <c:ext xmlns:c16="http://schemas.microsoft.com/office/drawing/2014/chart" uri="{C3380CC4-5D6E-409C-BE32-E72D297353CC}">
              <c16:uniqueId val="{00000002-2BB8-4831-9226-006C67DF51C3}"/>
            </c:ext>
          </c:extLst>
        </c:ser>
        <c:dLbls>
          <c:showLegendKey val="0"/>
          <c:showVal val="0"/>
          <c:showCatName val="0"/>
          <c:showSerName val="0"/>
          <c:showPercent val="0"/>
          <c:showBubbleSize val="0"/>
        </c:dLbls>
        <c:smooth val="0"/>
        <c:axId val="559262112"/>
        <c:axId val="559262504"/>
      </c:lineChart>
      <c:catAx>
        <c:axId val="559262112"/>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59262504"/>
        <c:crosses val="autoZero"/>
        <c:auto val="1"/>
        <c:lblAlgn val="ctr"/>
        <c:lblOffset val="100"/>
        <c:tickLblSkip val="1"/>
        <c:tickMarkSkip val="1"/>
        <c:noMultiLvlLbl val="0"/>
      </c:catAx>
      <c:valAx>
        <c:axId val="559262504"/>
        <c:scaling>
          <c:orientation val="minMax"/>
          <c:max val="18"/>
          <c:min val="-2"/>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59262112"/>
        <c:crosses val="autoZero"/>
        <c:crossBetween val="between"/>
      </c:valAx>
      <c:spPr>
        <a:noFill/>
        <a:ln>
          <a:noFill/>
        </a:ln>
        <a:effectLst/>
      </c:spPr>
    </c:plotArea>
    <c:legend>
      <c:legendPos val="b"/>
      <c:layout>
        <c:manualLayout>
          <c:xMode val="edge"/>
          <c:yMode val="edge"/>
          <c:x val="0"/>
          <c:y val="0.89079326881309406"/>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6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9019268649672016"/>
        </c:manualLayout>
      </c:layout>
      <c:barChart>
        <c:barDir val="col"/>
        <c:grouping val="clustered"/>
        <c:varyColors val="0"/>
        <c:ser>
          <c:idx val="2"/>
          <c:order val="2"/>
          <c:tx>
            <c:strRef>
              <c:f>'Chart 7'!$D$1</c:f>
              <c:strCache>
                <c:ptCount val="1"/>
                <c:pt idx="0">
                  <c:v>Difference, right axis</c:v>
                </c:pt>
              </c:strCache>
            </c:strRef>
          </c:tx>
          <c:spPr>
            <a:solidFill>
              <a:schemeClr val="accent2"/>
            </a:solidFill>
          </c:spPr>
          <c:invertIfNegative val="0"/>
          <c:cat>
            <c:strRef>
              <c:f>'Chart 7'!$A$2:$A$33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7'!$D$2:$D$33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1.6824391059344634E-4</c:v>
                </c:pt>
                <c:pt idx="18">
                  <c:v>-96.293381932286138</c:v>
                </c:pt>
                <c:pt idx="19">
                  <c:v>-281.40806659020291</c:v>
                </c:pt>
                <c:pt idx="20">
                  <c:v>-686.80213018846734</c:v>
                </c:pt>
                <c:pt idx="21">
                  <c:v>-717.75365497397252</c:v>
                </c:pt>
                <c:pt idx="22">
                  <c:v>-732.90305934015214</c:v>
                </c:pt>
                <c:pt idx="23">
                  <c:v>-764.28797394509456</c:v>
                </c:pt>
                <c:pt idx="24">
                  <c:v>-760.0151369361447</c:v>
                </c:pt>
                <c:pt idx="25">
                  <c:v>-779.67198157948224</c:v>
                </c:pt>
                <c:pt idx="26">
                  <c:v>-816.62281035206433</c:v>
                </c:pt>
                <c:pt idx="27">
                  <c:v>-861.10097244978169</c:v>
                </c:pt>
                <c:pt idx="28">
                  <c:v>-910.04455561710893</c:v>
                </c:pt>
                <c:pt idx="29">
                  <c:v>-959.10262705655805</c:v>
                </c:pt>
                <c:pt idx="30">
                  <c:v>-1005.348285069027</c:v>
                </c:pt>
              </c:numCache>
            </c:numRef>
          </c:val>
          <c:extLst>
            <c:ext xmlns:c16="http://schemas.microsoft.com/office/drawing/2014/chart" uri="{C3380CC4-5D6E-409C-BE32-E72D297353CC}">
              <c16:uniqueId val="{00000000-87CE-4BAE-9157-3A67366BAD30}"/>
            </c:ext>
          </c:extLst>
        </c:ser>
        <c:dLbls>
          <c:showLegendKey val="0"/>
          <c:showVal val="0"/>
          <c:showCatName val="0"/>
          <c:showSerName val="0"/>
          <c:showPercent val="0"/>
          <c:showBubbleSize val="0"/>
        </c:dLbls>
        <c:gapWidth val="150"/>
        <c:axId val="559254272"/>
        <c:axId val="559259760"/>
      </c:barChart>
      <c:lineChart>
        <c:grouping val="standard"/>
        <c:varyColors val="0"/>
        <c:ser>
          <c:idx val="1"/>
          <c:order val="0"/>
          <c:tx>
            <c:strRef>
              <c:f>'Chart 7'!$B$1</c:f>
              <c:strCache>
                <c:ptCount val="1"/>
                <c:pt idx="0">
                  <c:v>Previous quarter</c:v>
                </c:pt>
              </c:strCache>
            </c:strRef>
          </c:tx>
          <c:spPr>
            <a:ln w="15875" cap="rnd">
              <a:solidFill>
                <a:srgbClr val="002060"/>
              </a:solidFill>
              <a:prstDash val="sysDash"/>
              <a:round/>
            </a:ln>
            <a:effectLst/>
          </c:spPr>
          <c:marker>
            <c:symbol val="none"/>
          </c:marker>
          <c:cat>
            <c:strRef>
              <c:f>'Chart 7'!$A$2:$A$33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7'!$B$2:$B$33</c:f>
              <c:numCache>
                <c:formatCode>0.0</c:formatCode>
                <c:ptCount val="32"/>
                <c:pt idx="0">
                  <c:v>6998.0465163670224</c:v>
                </c:pt>
                <c:pt idx="1">
                  <c:v>6900.9497773229796</c:v>
                </c:pt>
                <c:pt idx="2">
                  <c:v>6127.8205660826761</c:v>
                </c:pt>
                <c:pt idx="3">
                  <c:v>6151.9583438079626</c:v>
                </c:pt>
                <c:pt idx="4">
                  <c:v>6223.9811048470765</c:v>
                </c:pt>
                <c:pt idx="5">
                  <c:v>6128.4899444805424</c:v>
                </c:pt>
                <c:pt idx="6">
                  <c:v>5823.3137409942719</c:v>
                </c:pt>
                <c:pt idx="7">
                  <c:v>5920.7306448462232</c:v>
                </c:pt>
                <c:pt idx="8">
                  <c:v>5667.7569567766695</c:v>
                </c:pt>
                <c:pt idx="9">
                  <c:v>5371.9369457511648</c:v>
                </c:pt>
                <c:pt idx="10">
                  <c:v>6515.6400027568252</c:v>
                </c:pt>
                <c:pt idx="11">
                  <c:v>7209.4878177814453</c:v>
                </c:pt>
                <c:pt idx="12">
                  <c:v>8462.5100939022777</c:v>
                </c:pt>
                <c:pt idx="13">
                  <c:v>9710.4974435606455</c:v>
                </c:pt>
                <c:pt idx="14">
                  <c:v>9394.8482546176183</c:v>
                </c:pt>
                <c:pt idx="15">
                  <c:v>9584.6138714543849</c:v>
                </c:pt>
                <c:pt idx="16">
                  <c:v>9960.9931553493479</c:v>
                </c:pt>
                <c:pt idx="17">
                  <c:v>9510.65</c:v>
                </c:pt>
                <c:pt idx="18">
                  <c:v>7816.7049999999999</c:v>
                </c:pt>
                <c:pt idx="19">
                  <c:v>7995.3810000000003</c:v>
                </c:pt>
                <c:pt idx="20">
                  <c:v>8440.7260000000006</c:v>
                </c:pt>
                <c:pt idx="21">
                  <c:v>8694.0619999999999</c:v>
                </c:pt>
                <c:pt idx="22">
                  <c:v>8830.8430000000008</c:v>
                </c:pt>
                <c:pt idx="23">
                  <c:v>8996.9599999999991</c:v>
                </c:pt>
                <c:pt idx="24">
                  <c:v>9128.3950000000004</c:v>
                </c:pt>
                <c:pt idx="25">
                  <c:v>9243.2970000000005</c:v>
                </c:pt>
                <c:pt idx="26">
                  <c:v>9359.4040000000005</c:v>
                </c:pt>
                <c:pt idx="27">
                  <c:v>9473.3639999999996</c:v>
                </c:pt>
                <c:pt idx="28">
                  <c:v>9588.4009999999998</c:v>
                </c:pt>
                <c:pt idx="29">
                  <c:v>9704.9889999999996</c:v>
                </c:pt>
                <c:pt idx="30">
                  <c:v>9824.8019999999997</c:v>
                </c:pt>
              </c:numCache>
            </c:numRef>
          </c:val>
          <c:smooth val="0"/>
          <c:extLst>
            <c:ext xmlns:c16="http://schemas.microsoft.com/office/drawing/2014/chart" uri="{C3380CC4-5D6E-409C-BE32-E72D297353CC}">
              <c16:uniqueId val="{00000001-87CE-4BAE-9157-3A67366BAD30}"/>
            </c:ext>
          </c:extLst>
        </c:ser>
        <c:ser>
          <c:idx val="0"/>
          <c:order val="1"/>
          <c:tx>
            <c:strRef>
              <c:f>'Chart 7'!$C$1</c:f>
              <c:strCache>
                <c:ptCount val="1"/>
                <c:pt idx="0">
                  <c:v>Current quarter</c:v>
                </c:pt>
              </c:strCache>
            </c:strRef>
          </c:tx>
          <c:spPr>
            <a:ln w="22225">
              <a:solidFill>
                <a:srgbClr val="C00000"/>
              </a:solidFill>
            </a:ln>
          </c:spPr>
          <c:marker>
            <c:symbol val="none"/>
          </c:marker>
          <c:cat>
            <c:strRef>
              <c:f>'Chart 7'!$A$2:$A$33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7'!$C$2:$C$33</c:f>
              <c:numCache>
                <c:formatCode>0.0</c:formatCode>
                <c:ptCount val="32"/>
                <c:pt idx="0">
                  <c:v>6998.0465163670224</c:v>
                </c:pt>
                <c:pt idx="1">
                  <c:v>6900.9497773229796</c:v>
                </c:pt>
                <c:pt idx="2">
                  <c:v>6127.8205660826761</c:v>
                </c:pt>
                <c:pt idx="3">
                  <c:v>6151.9583438079626</c:v>
                </c:pt>
                <c:pt idx="4">
                  <c:v>6223.9811048470765</c:v>
                </c:pt>
                <c:pt idx="5">
                  <c:v>6128.4899444805424</c:v>
                </c:pt>
                <c:pt idx="6">
                  <c:v>5823.3137409942719</c:v>
                </c:pt>
                <c:pt idx="7">
                  <c:v>5920.7306448462232</c:v>
                </c:pt>
                <c:pt idx="8">
                  <c:v>5667.7569567766695</c:v>
                </c:pt>
                <c:pt idx="9">
                  <c:v>5371.9369457511648</c:v>
                </c:pt>
                <c:pt idx="10">
                  <c:v>6515.6400027568252</c:v>
                </c:pt>
                <c:pt idx="11">
                  <c:v>7209.4878177814453</c:v>
                </c:pt>
                <c:pt idx="12">
                  <c:v>8462.5100939022777</c:v>
                </c:pt>
                <c:pt idx="13">
                  <c:v>9710.4974435606455</c:v>
                </c:pt>
                <c:pt idx="14">
                  <c:v>9394.8482546176183</c:v>
                </c:pt>
                <c:pt idx="15">
                  <c:v>9584.6138714543849</c:v>
                </c:pt>
                <c:pt idx="16">
                  <c:v>9960.9931553493479</c:v>
                </c:pt>
                <c:pt idx="17">
                  <c:v>9510.6501682439102</c:v>
                </c:pt>
                <c:pt idx="18">
                  <c:v>7720.4116180677138</c:v>
                </c:pt>
                <c:pt idx="19">
                  <c:v>7713.9729334097974</c:v>
                </c:pt>
                <c:pt idx="20">
                  <c:v>7753.9238698115332</c:v>
                </c:pt>
                <c:pt idx="21">
                  <c:v>7976.3083450260274</c:v>
                </c:pt>
                <c:pt idx="22">
                  <c:v>8097.9399406598486</c:v>
                </c:pt>
                <c:pt idx="23">
                  <c:v>8232.6720260549046</c:v>
                </c:pt>
                <c:pt idx="24">
                  <c:v>8368.3798630638557</c:v>
                </c:pt>
                <c:pt idx="25">
                  <c:v>8463.6250184205182</c:v>
                </c:pt>
                <c:pt idx="26">
                  <c:v>8542.7811896479361</c:v>
                </c:pt>
                <c:pt idx="27">
                  <c:v>8612.2630275502179</c:v>
                </c:pt>
                <c:pt idx="28">
                  <c:v>8678.3564443828909</c:v>
                </c:pt>
                <c:pt idx="29">
                  <c:v>8745.8863729434415</c:v>
                </c:pt>
                <c:pt idx="30">
                  <c:v>8819.4537149309726</c:v>
                </c:pt>
                <c:pt idx="31">
                  <c:v>8899.2872656302461</c:v>
                </c:pt>
              </c:numCache>
            </c:numRef>
          </c:val>
          <c:smooth val="0"/>
          <c:extLst>
            <c:ext xmlns:c16="http://schemas.microsoft.com/office/drawing/2014/chart" uri="{C3380CC4-5D6E-409C-BE32-E72D297353CC}">
              <c16:uniqueId val="{00000002-87CE-4BAE-9157-3A67366BAD30}"/>
            </c:ext>
          </c:extLst>
        </c:ser>
        <c:dLbls>
          <c:showLegendKey val="0"/>
          <c:showVal val="0"/>
          <c:showCatName val="0"/>
          <c:showSerName val="0"/>
          <c:showPercent val="0"/>
          <c:showBubbleSize val="0"/>
        </c:dLbls>
        <c:marker val="1"/>
        <c:smooth val="0"/>
        <c:axId val="559253488"/>
        <c:axId val="559253880"/>
      </c:lineChart>
      <c:catAx>
        <c:axId val="55925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sz="600"/>
            </a:pPr>
            <a:endParaRPr lang="en-US"/>
          </a:p>
        </c:txPr>
        <c:crossAx val="559253880"/>
        <c:crosses val="autoZero"/>
        <c:auto val="1"/>
        <c:lblAlgn val="ctr"/>
        <c:lblOffset val="100"/>
        <c:noMultiLvlLbl val="0"/>
      </c:catAx>
      <c:valAx>
        <c:axId val="559253880"/>
        <c:scaling>
          <c:orientation val="minMax"/>
          <c:min val="500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559253488"/>
        <c:crosses val="autoZero"/>
        <c:crossBetween val="between"/>
        <c:majorUnit val="750"/>
      </c:valAx>
      <c:valAx>
        <c:axId val="559259760"/>
        <c:scaling>
          <c:orientation val="minMax"/>
        </c:scaling>
        <c:delete val="0"/>
        <c:axPos val="r"/>
        <c:numFmt formatCode="0" sourceLinked="0"/>
        <c:majorTickMark val="out"/>
        <c:minorTickMark val="none"/>
        <c:tickLblPos val="nextTo"/>
        <c:spPr>
          <a:ln>
            <a:solidFill>
              <a:schemeClr val="tx1"/>
            </a:solidFill>
          </a:ln>
        </c:spPr>
        <c:txPr>
          <a:bodyPr/>
          <a:lstStyle/>
          <a:p>
            <a:pPr>
              <a:defRPr sz="600"/>
            </a:pPr>
            <a:endParaRPr lang="en-US"/>
          </a:p>
        </c:txPr>
        <c:crossAx val="559254272"/>
        <c:crosses val="max"/>
        <c:crossBetween val="between"/>
      </c:valAx>
      <c:catAx>
        <c:axId val="559254272"/>
        <c:scaling>
          <c:orientation val="minMax"/>
        </c:scaling>
        <c:delete val="1"/>
        <c:axPos val="b"/>
        <c:numFmt formatCode="General" sourceLinked="1"/>
        <c:majorTickMark val="out"/>
        <c:minorTickMark val="none"/>
        <c:tickLblPos val="nextTo"/>
        <c:crossAx val="559259760"/>
        <c:crosses val="autoZero"/>
        <c:auto val="1"/>
        <c:lblAlgn val="ctr"/>
        <c:lblOffset val="100"/>
        <c:noMultiLvlLbl val="0"/>
      </c:catAx>
      <c:spPr>
        <a:noFill/>
        <a:ln>
          <a:noFill/>
        </a:ln>
        <a:effectLst/>
      </c:spPr>
    </c:plotArea>
    <c:legend>
      <c:legendPos val="r"/>
      <c:layout>
        <c:manualLayout>
          <c:xMode val="edge"/>
          <c:yMode val="edge"/>
          <c:x val="5.0294241111383921E-3"/>
          <c:y val="0.82288001441846559"/>
          <c:w val="0.95316388888888892"/>
          <c:h val="0.14082734175590081"/>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sz="700">
          <a:latin typeface="GHEA Grapalat" panose="02000506050000020003" pitchFamily="50"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503455913139774"/>
        </c:manualLayout>
      </c:layout>
      <c:barChart>
        <c:barDir val="col"/>
        <c:grouping val="clustered"/>
        <c:varyColors val="0"/>
        <c:ser>
          <c:idx val="1"/>
          <c:order val="2"/>
          <c:tx>
            <c:strRef>
              <c:f>'Chart 8'!$D$1</c:f>
              <c:strCache>
                <c:ptCount val="1"/>
                <c:pt idx="0">
                  <c:v>Difference, right axis</c:v>
                </c:pt>
              </c:strCache>
            </c:strRef>
          </c:tx>
          <c:invertIfNegative val="0"/>
          <c:cat>
            <c:strRef>
              <c:f>'Chart 8'!$A$2:$A$33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8'!$D$2:$D$33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4.9881514541993965E-5</c:v>
                </c:pt>
                <c:pt idx="18">
                  <c:v>-4.1613601074666775</c:v>
                </c:pt>
                <c:pt idx="19">
                  <c:v>-1.224404699455107</c:v>
                </c:pt>
                <c:pt idx="20">
                  <c:v>8.0493687056502949E-2</c:v>
                </c:pt>
                <c:pt idx="21">
                  <c:v>-1.3866350283726661</c:v>
                </c:pt>
                <c:pt idx="22">
                  <c:v>-1.7801445607105535</c:v>
                </c:pt>
                <c:pt idx="23">
                  <c:v>-1.9913865891508209</c:v>
                </c:pt>
                <c:pt idx="24">
                  <c:v>-1.1823927580596916</c:v>
                </c:pt>
                <c:pt idx="25">
                  <c:v>-0.86228605491656651</c:v>
                </c:pt>
                <c:pt idx="26">
                  <c:v>-0.86297041490955451</c:v>
                </c:pt>
                <c:pt idx="27">
                  <c:v>-1.0179846629805667</c:v>
                </c:pt>
                <c:pt idx="28">
                  <c:v>-1.2605070765037283</c:v>
                </c:pt>
                <c:pt idx="29">
                  <c:v>-1.5195439093572816</c:v>
                </c:pt>
                <c:pt idx="30">
                  <c:v>-1.7452903895579936</c:v>
                </c:pt>
              </c:numCache>
            </c:numRef>
          </c:val>
          <c:extLst>
            <c:ext xmlns:c16="http://schemas.microsoft.com/office/drawing/2014/chart" uri="{C3380CC4-5D6E-409C-BE32-E72D297353CC}">
              <c16:uniqueId val="{00000000-ED2E-4E92-9C5F-777FBDE9DCD5}"/>
            </c:ext>
          </c:extLst>
        </c:ser>
        <c:dLbls>
          <c:showLegendKey val="0"/>
          <c:showVal val="0"/>
          <c:showCatName val="0"/>
          <c:showSerName val="0"/>
          <c:showPercent val="0"/>
          <c:showBubbleSize val="0"/>
        </c:dLbls>
        <c:gapWidth val="150"/>
        <c:axId val="559264856"/>
        <c:axId val="559266816"/>
      </c:barChart>
      <c:lineChart>
        <c:grouping val="standard"/>
        <c:varyColors val="0"/>
        <c:ser>
          <c:idx val="0"/>
          <c:order val="0"/>
          <c:tx>
            <c:strRef>
              <c:f>'Chart 8'!$B$1</c:f>
              <c:strCache>
                <c:ptCount val="1"/>
                <c:pt idx="0">
                  <c:v>Previous quarter</c:v>
                </c:pt>
              </c:strCache>
            </c:strRef>
          </c:tx>
          <c:spPr>
            <a:ln>
              <a:solidFill>
                <a:srgbClr val="002060"/>
              </a:solidFill>
              <a:prstDash val="sysDash"/>
            </a:ln>
          </c:spPr>
          <c:marker>
            <c:symbol val="none"/>
          </c:marker>
          <c:cat>
            <c:strRef>
              <c:f>'Chart 8'!$A$2:$A$33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8'!$B$2:$B$33</c:f>
              <c:numCache>
                <c:formatCode>0.0</c:formatCode>
                <c:ptCount val="32"/>
                <c:pt idx="0">
                  <c:v>67.161627158131893</c:v>
                </c:pt>
                <c:pt idx="1">
                  <c:v>74.868828574981237</c:v>
                </c:pt>
                <c:pt idx="2">
                  <c:v>75.934226895862707</c:v>
                </c:pt>
                <c:pt idx="3">
                  <c:v>67.43659883747091</c:v>
                </c:pt>
                <c:pt idx="4">
                  <c:v>63.838281249780415</c:v>
                </c:pt>
                <c:pt idx="5">
                  <c:v>68.216214100362095</c:v>
                </c:pt>
                <c:pt idx="6">
                  <c:v>61.970911772927693</c:v>
                </c:pt>
                <c:pt idx="7">
                  <c:v>62.463898134377303</c:v>
                </c:pt>
                <c:pt idx="8">
                  <c:v>49.206784975686951</c:v>
                </c:pt>
                <c:pt idx="9">
                  <c:v>32.770992529500042</c:v>
                </c:pt>
                <c:pt idx="10">
                  <c:v>42.926894460120586</c:v>
                </c:pt>
                <c:pt idx="11">
                  <c:v>44.940717843265325</c:v>
                </c:pt>
                <c:pt idx="12">
                  <c:v>60.934907849564148</c:v>
                </c:pt>
                <c:pt idx="13">
                  <c:v>68.920003331611568</c:v>
                </c:pt>
                <c:pt idx="14">
                  <c:v>73.161525875793998</c:v>
                </c:pt>
                <c:pt idx="15">
                  <c:v>79.713210907830714</c:v>
                </c:pt>
                <c:pt idx="16">
                  <c:v>96.887404894537468</c:v>
                </c:pt>
                <c:pt idx="17">
                  <c:v>111.75830000000001</c:v>
                </c:pt>
                <c:pt idx="18">
                  <c:v>101.7607</c:v>
                </c:pt>
                <c:pt idx="19">
                  <c:v>95.583839999999995</c:v>
                </c:pt>
                <c:pt idx="20">
                  <c:v>95.515299999999996</c:v>
                </c:pt>
                <c:pt idx="21">
                  <c:v>97.126019999999997</c:v>
                </c:pt>
                <c:pt idx="22">
                  <c:v>99.696789999999993</c:v>
                </c:pt>
                <c:pt idx="23">
                  <c:v>100.8599</c:v>
                </c:pt>
                <c:pt idx="24">
                  <c:v>101.49250000000001</c:v>
                </c:pt>
                <c:pt idx="25">
                  <c:v>101.90430000000001</c:v>
                </c:pt>
                <c:pt idx="26">
                  <c:v>102.3879</c:v>
                </c:pt>
                <c:pt idx="27">
                  <c:v>102.8428</c:v>
                </c:pt>
                <c:pt idx="28">
                  <c:v>103.3104</c:v>
                </c:pt>
                <c:pt idx="29">
                  <c:v>103.79470000000001</c:v>
                </c:pt>
                <c:pt idx="30">
                  <c:v>104.32210000000001</c:v>
                </c:pt>
              </c:numCache>
            </c:numRef>
          </c:val>
          <c:smooth val="0"/>
          <c:extLst>
            <c:ext xmlns:c16="http://schemas.microsoft.com/office/drawing/2014/chart" uri="{C3380CC4-5D6E-409C-BE32-E72D297353CC}">
              <c16:uniqueId val="{00000001-ED2E-4E92-9C5F-777FBDE9DCD5}"/>
            </c:ext>
          </c:extLst>
        </c:ser>
        <c:ser>
          <c:idx val="4"/>
          <c:order val="1"/>
          <c:tx>
            <c:strRef>
              <c:f>'Chart 8'!$C$1</c:f>
              <c:strCache>
                <c:ptCount val="1"/>
                <c:pt idx="0">
                  <c:v>Current quarter</c:v>
                </c:pt>
              </c:strCache>
            </c:strRef>
          </c:tx>
          <c:spPr>
            <a:ln w="22225">
              <a:solidFill>
                <a:srgbClr val="C00000"/>
              </a:solidFill>
            </a:ln>
          </c:spPr>
          <c:marker>
            <c:symbol val="none"/>
          </c:marker>
          <c:cat>
            <c:strRef>
              <c:f>'Chart 8'!$A$2:$A$33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8'!$C$2:$C$33</c:f>
              <c:numCache>
                <c:formatCode>0.0</c:formatCode>
                <c:ptCount val="32"/>
                <c:pt idx="0">
                  <c:v>67.161627158131893</c:v>
                </c:pt>
                <c:pt idx="1">
                  <c:v>74.868828574981237</c:v>
                </c:pt>
                <c:pt idx="2">
                  <c:v>75.934226895862707</c:v>
                </c:pt>
                <c:pt idx="3">
                  <c:v>67.43659883747091</c:v>
                </c:pt>
                <c:pt idx="4">
                  <c:v>63.838281249780415</c:v>
                </c:pt>
                <c:pt idx="5">
                  <c:v>68.216214100362095</c:v>
                </c:pt>
                <c:pt idx="6">
                  <c:v>61.970911772927693</c:v>
                </c:pt>
                <c:pt idx="7">
                  <c:v>62.463898134377303</c:v>
                </c:pt>
                <c:pt idx="8">
                  <c:v>49.206784975686951</c:v>
                </c:pt>
                <c:pt idx="9">
                  <c:v>32.770992529500042</c:v>
                </c:pt>
                <c:pt idx="10">
                  <c:v>42.926894460120586</c:v>
                </c:pt>
                <c:pt idx="11">
                  <c:v>44.940717843265325</c:v>
                </c:pt>
                <c:pt idx="12">
                  <c:v>60.934907849564148</c:v>
                </c:pt>
                <c:pt idx="13">
                  <c:v>68.920003331611568</c:v>
                </c:pt>
                <c:pt idx="14">
                  <c:v>73.161525875793998</c:v>
                </c:pt>
                <c:pt idx="15">
                  <c:v>79.713210907830714</c:v>
                </c:pt>
                <c:pt idx="16">
                  <c:v>96.887404894537468</c:v>
                </c:pt>
                <c:pt idx="17">
                  <c:v>111.75834988151455</c:v>
                </c:pt>
                <c:pt idx="18">
                  <c:v>97.599339892533322</c:v>
                </c:pt>
                <c:pt idx="19">
                  <c:v>94.359435300544888</c:v>
                </c:pt>
                <c:pt idx="20">
                  <c:v>95.595793687056499</c:v>
                </c:pt>
                <c:pt idx="21">
                  <c:v>95.739384971627331</c:v>
                </c:pt>
                <c:pt idx="22">
                  <c:v>97.916645439289439</c:v>
                </c:pt>
                <c:pt idx="23">
                  <c:v>98.868513410849175</c:v>
                </c:pt>
                <c:pt idx="24">
                  <c:v>100.31010724194032</c:v>
                </c:pt>
                <c:pt idx="25">
                  <c:v>101.04201394508344</c:v>
                </c:pt>
                <c:pt idx="26">
                  <c:v>101.52492958509045</c:v>
                </c:pt>
                <c:pt idx="27">
                  <c:v>101.82481533701943</c:v>
                </c:pt>
                <c:pt idx="28">
                  <c:v>102.04989292349627</c:v>
                </c:pt>
                <c:pt idx="29">
                  <c:v>102.27515609064272</c:v>
                </c:pt>
                <c:pt idx="30">
                  <c:v>102.57680961044201</c:v>
                </c:pt>
                <c:pt idx="31">
                  <c:v>102.94918737007976</c:v>
                </c:pt>
              </c:numCache>
            </c:numRef>
          </c:val>
          <c:smooth val="0"/>
          <c:extLst>
            <c:ext xmlns:c16="http://schemas.microsoft.com/office/drawing/2014/chart" uri="{C3380CC4-5D6E-409C-BE32-E72D297353CC}">
              <c16:uniqueId val="{00000002-ED2E-4E92-9C5F-777FBDE9DCD5}"/>
            </c:ext>
          </c:extLst>
        </c:ser>
        <c:dLbls>
          <c:showLegendKey val="0"/>
          <c:showVal val="0"/>
          <c:showCatName val="0"/>
          <c:showSerName val="0"/>
          <c:showPercent val="0"/>
          <c:showBubbleSize val="0"/>
        </c:dLbls>
        <c:marker val="1"/>
        <c:smooth val="0"/>
        <c:axId val="559258192"/>
        <c:axId val="559266032"/>
      </c:lineChart>
      <c:catAx>
        <c:axId val="559258192"/>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59266032"/>
        <c:crosses val="autoZero"/>
        <c:auto val="1"/>
        <c:lblAlgn val="ctr"/>
        <c:lblOffset val="100"/>
        <c:noMultiLvlLbl val="0"/>
      </c:catAx>
      <c:valAx>
        <c:axId val="559266032"/>
        <c:scaling>
          <c:orientation val="minMax"/>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59258192"/>
        <c:crosses val="autoZero"/>
        <c:crossBetween val="between"/>
        <c:majorUnit val="10"/>
      </c:valAx>
      <c:valAx>
        <c:axId val="559266816"/>
        <c:scaling>
          <c:orientation val="minMax"/>
          <c:max val="5"/>
          <c:min val="-5"/>
        </c:scaling>
        <c:delete val="0"/>
        <c:axPos val="r"/>
        <c:numFmt formatCode="0" sourceLinked="0"/>
        <c:majorTickMark val="out"/>
        <c:minorTickMark val="none"/>
        <c:tickLblPos val="nextTo"/>
        <c:spPr>
          <a:ln>
            <a:solidFill>
              <a:schemeClr val="tx1"/>
            </a:solidFill>
          </a:ln>
        </c:spPr>
        <c:txPr>
          <a:bodyPr/>
          <a:lstStyle/>
          <a:p>
            <a:pPr>
              <a:defRPr sz="600">
                <a:latin typeface="GHEA Grapalat" panose="02000506050000020003" pitchFamily="50" charset="0"/>
              </a:defRPr>
            </a:pPr>
            <a:endParaRPr lang="en-US"/>
          </a:p>
        </c:txPr>
        <c:crossAx val="559264856"/>
        <c:crosses val="max"/>
        <c:crossBetween val="between"/>
        <c:majorUnit val="1"/>
      </c:valAx>
      <c:catAx>
        <c:axId val="559264856"/>
        <c:scaling>
          <c:orientation val="minMax"/>
        </c:scaling>
        <c:delete val="1"/>
        <c:axPos val="b"/>
        <c:numFmt formatCode="General" sourceLinked="1"/>
        <c:majorTickMark val="out"/>
        <c:minorTickMark val="none"/>
        <c:tickLblPos val="nextTo"/>
        <c:crossAx val="559266816"/>
        <c:crosses val="autoZero"/>
        <c:auto val="1"/>
        <c:lblAlgn val="ctr"/>
        <c:lblOffset val="100"/>
        <c:noMultiLvlLbl val="0"/>
      </c:catAx>
      <c:spPr>
        <a:noFill/>
        <a:ln>
          <a:noFill/>
        </a:ln>
        <a:effectLst/>
      </c:spPr>
    </c:plotArea>
    <c:legend>
      <c:legendPos val="r"/>
      <c:layout>
        <c:manualLayout>
          <c:xMode val="edge"/>
          <c:yMode val="edge"/>
          <c:x val="2.0924603174603165E-2"/>
          <c:y val="0.79633699729257446"/>
          <c:w val="0.69181349206349219"/>
          <c:h val="0.2036630027074254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54791143807753"/>
        </c:manualLayout>
      </c:layout>
      <c:barChart>
        <c:barDir val="col"/>
        <c:grouping val="clustered"/>
        <c:varyColors val="0"/>
        <c:ser>
          <c:idx val="0"/>
          <c:order val="2"/>
          <c:tx>
            <c:strRef>
              <c:f>'Chart 9'!$D$1</c:f>
              <c:strCache>
                <c:ptCount val="1"/>
                <c:pt idx="0">
                  <c:v>Difference, right axis</c:v>
                </c:pt>
              </c:strCache>
            </c:strRef>
          </c:tx>
          <c:spPr>
            <a:solidFill>
              <a:schemeClr val="accent2"/>
            </a:solidFill>
          </c:spPr>
          <c:invertIfNegative val="0"/>
          <c:cat>
            <c:strRef>
              <c:f>'Chart 9'!$A$2:$A$33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9'!$D$2:$D$33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-8.4175842896456743E-3</c:v>
                </c:pt>
                <c:pt idx="17">
                  <c:v>0.22156347258081155</c:v>
                </c:pt>
                <c:pt idx="18">
                  <c:v>-1.5946573673746798</c:v>
                </c:pt>
                <c:pt idx="19">
                  <c:v>-2.6488644147453613</c:v>
                </c:pt>
                <c:pt idx="20">
                  <c:v>-4.6055413956526934</c:v>
                </c:pt>
                <c:pt idx="21">
                  <c:v>-5.2877392635703018</c:v>
                </c:pt>
                <c:pt idx="22">
                  <c:v>-5.3727837499025952</c:v>
                </c:pt>
                <c:pt idx="23">
                  <c:v>-5.4119767646513992</c:v>
                </c:pt>
                <c:pt idx="24">
                  <c:v>-4.8017930232412311</c:v>
                </c:pt>
                <c:pt idx="25">
                  <c:v>-4.4509034900761435</c:v>
                </c:pt>
                <c:pt idx="26">
                  <c:v>-4.3820788603300684</c:v>
                </c:pt>
                <c:pt idx="27">
                  <c:v>-4.4944739768183126</c:v>
                </c:pt>
                <c:pt idx="28">
                  <c:v>-4.7466461933562414</c:v>
                </c:pt>
                <c:pt idx="29">
                  <c:v>-5.0605053778716638</c:v>
                </c:pt>
                <c:pt idx="30">
                  <c:v>-5.3738845041845593</c:v>
                </c:pt>
              </c:numCache>
            </c:numRef>
          </c:val>
          <c:extLst>
            <c:ext xmlns:c16="http://schemas.microsoft.com/office/drawing/2014/chart" uri="{C3380CC4-5D6E-409C-BE32-E72D297353CC}">
              <c16:uniqueId val="{00000000-9733-4409-B01E-B68799D6EF52}"/>
            </c:ext>
          </c:extLst>
        </c:ser>
        <c:dLbls>
          <c:showLegendKey val="0"/>
          <c:showVal val="0"/>
          <c:showCatName val="0"/>
          <c:showSerName val="0"/>
          <c:showPercent val="0"/>
          <c:showBubbleSize val="0"/>
        </c:dLbls>
        <c:gapWidth val="150"/>
        <c:axId val="559265640"/>
        <c:axId val="559265248"/>
      </c:barChart>
      <c:lineChart>
        <c:grouping val="standard"/>
        <c:varyColors val="0"/>
        <c:ser>
          <c:idx val="2"/>
          <c:order val="0"/>
          <c:tx>
            <c:strRef>
              <c:f>'Chart 9'!$B$1</c:f>
              <c:strCache>
                <c:ptCount val="1"/>
                <c:pt idx="0">
                  <c:v>Previous quarter</c:v>
                </c:pt>
              </c:strCache>
            </c:strRef>
          </c:tx>
          <c:spPr>
            <a:ln>
              <a:solidFill>
                <a:srgbClr val="002060"/>
              </a:solidFill>
              <a:prstDash val="sysDash"/>
            </a:ln>
          </c:spPr>
          <c:marker>
            <c:symbol val="none"/>
          </c:marker>
          <c:cat>
            <c:strRef>
              <c:f>'Chart 9'!$A$2:$A$33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9'!$B$2:$B$33</c:f>
              <c:numCache>
                <c:formatCode>0.0</c:formatCode>
                <c:ptCount val="32"/>
                <c:pt idx="0">
                  <c:v>97.90250533843637</c:v>
                </c:pt>
                <c:pt idx="1">
                  <c:v>98.057423387416065</c:v>
                </c:pt>
                <c:pt idx="2">
                  <c:v>95.112104189903619</c:v>
                </c:pt>
                <c:pt idx="3">
                  <c:v>92.583248170442459</c:v>
                </c:pt>
                <c:pt idx="4">
                  <c:v>93.493703333481989</c:v>
                </c:pt>
                <c:pt idx="5">
                  <c:v>94.425106832645184</c:v>
                </c:pt>
                <c:pt idx="6">
                  <c:v>94.197112665196585</c:v>
                </c:pt>
                <c:pt idx="7">
                  <c:v>98.264929165508761</c:v>
                </c:pt>
                <c:pt idx="8">
                  <c:v>98.991237884449362</c:v>
                </c:pt>
                <c:pt idx="9">
                  <c:v>92.301825572790648</c:v>
                </c:pt>
                <c:pt idx="10">
                  <c:v>95.975942394010247</c:v>
                </c:pt>
                <c:pt idx="11">
                  <c:v>105.1445510422529</c:v>
                </c:pt>
                <c:pt idx="12">
                  <c:v>116.41844209619315</c:v>
                </c:pt>
                <c:pt idx="13">
                  <c:v>125.1319837170096</c:v>
                </c:pt>
                <c:pt idx="14">
                  <c:v>127.22228982149815</c:v>
                </c:pt>
                <c:pt idx="15">
                  <c:v>134.07378865541247</c:v>
                </c:pt>
                <c:pt idx="16">
                  <c:v>145.10995421736661</c:v>
                </c:pt>
                <c:pt idx="17">
                  <c:v>156.84790000000001</c:v>
                </c:pt>
                <c:pt idx="18">
                  <c:v>139.6482</c:v>
                </c:pt>
                <c:pt idx="19">
                  <c:v>138.13419999999999</c:v>
                </c:pt>
                <c:pt idx="20">
                  <c:v>139.142</c:v>
                </c:pt>
                <c:pt idx="21">
                  <c:v>141.79910000000001</c:v>
                </c:pt>
                <c:pt idx="22">
                  <c:v>143.34870000000001</c:v>
                </c:pt>
                <c:pt idx="23">
                  <c:v>144.304</c:v>
                </c:pt>
                <c:pt idx="24">
                  <c:v>144.99770000000001</c:v>
                </c:pt>
                <c:pt idx="25">
                  <c:v>145.5368</c:v>
                </c:pt>
                <c:pt idx="26">
                  <c:v>146.1328</c:v>
                </c:pt>
                <c:pt idx="27">
                  <c:v>146.72909999999999</c:v>
                </c:pt>
                <c:pt idx="28">
                  <c:v>147.36009999999999</c:v>
                </c:pt>
                <c:pt idx="29">
                  <c:v>148.02690000000001</c:v>
                </c:pt>
                <c:pt idx="30">
                  <c:v>148.7518</c:v>
                </c:pt>
              </c:numCache>
            </c:numRef>
          </c:val>
          <c:smooth val="0"/>
          <c:extLst>
            <c:ext xmlns:c16="http://schemas.microsoft.com/office/drawing/2014/chart" uri="{C3380CC4-5D6E-409C-BE32-E72D297353CC}">
              <c16:uniqueId val="{00000001-9733-4409-B01E-B68799D6EF52}"/>
            </c:ext>
          </c:extLst>
        </c:ser>
        <c:ser>
          <c:idx val="6"/>
          <c:order val="1"/>
          <c:tx>
            <c:strRef>
              <c:f>'Chart 9'!$C$1</c:f>
              <c:strCache>
                <c:ptCount val="1"/>
                <c:pt idx="0">
                  <c:v>Current quarter</c:v>
                </c:pt>
              </c:strCache>
            </c:strRef>
          </c:tx>
          <c:spPr>
            <a:ln w="19050">
              <a:solidFill>
                <a:srgbClr val="C00000"/>
              </a:solidFill>
            </a:ln>
          </c:spPr>
          <c:marker>
            <c:symbol val="none"/>
          </c:marker>
          <c:cat>
            <c:strRef>
              <c:f>'Chart 9'!$A$2:$A$33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9'!$C$2:$C$33</c:f>
              <c:numCache>
                <c:formatCode>0.0</c:formatCode>
                <c:ptCount val="32"/>
                <c:pt idx="0">
                  <c:v>97.90250533843637</c:v>
                </c:pt>
                <c:pt idx="1">
                  <c:v>98.057423387416065</c:v>
                </c:pt>
                <c:pt idx="2">
                  <c:v>95.112104189903619</c:v>
                </c:pt>
                <c:pt idx="3">
                  <c:v>92.583248170442459</c:v>
                </c:pt>
                <c:pt idx="4">
                  <c:v>93.493703333481989</c:v>
                </c:pt>
                <c:pt idx="5">
                  <c:v>94.425106832645184</c:v>
                </c:pt>
                <c:pt idx="6">
                  <c:v>94.197112665196585</c:v>
                </c:pt>
                <c:pt idx="7">
                  <c:v>98.264929165508761</c:v>
                </c:pt>
                <c:pt idx="8">
                  <c:v>98.991237884449362</c:v>
                </c:pt>
                <c:pt idx="9">
                  <c:v>92.301825572790648</c:v>
                </c:pt>
                <c:pt idx="10">
                  <c:v>95.975942394010247</c:v>
                </c:pt>
                <c:pt idx="11">
                  <c:v>105.1445510422529</c:v>
                </c:pt>
                <c:pt idx="12">
                  <c:v>116.41844209619315</c:v>
                </c:pt>
                <c:pt idx="13">
                  <c:v>125.1319837170096</c:v>
                </c:pt>
                <c:pt idx="14">
                  <c:v>127.22228982149815</c:v>
                </c:pt>
                <c:pt idx="15">
                  <c:v>134.07378865541247</c:v>
                </c:pt>
                <c:pt idx="16">
                  <c:v>145.10153663307696</c:v>
                </c:pt>
                <c:pt idx="17">
                  <c:v>157.06946347258082</c:v>
                </c:pt>
                <c:pt idx="18">
                  <c:v>138.05354263262532</c:v>
                </c:pt>
                <c:pt idx="19">
                  <c:v>135.48533558525463</c:v>
                </c:pt>
                <c:pt idx="20">
                  <c:v>134.5364586043473</c:v>
                </c:pt>
                <c:pt idx="21">
                  <c:v>136.51136073642971</c:v>
                </c:pt>
                <c:pt idx="22">
                  <c:v>137.97591625009741</c:v>
                </c:pt>
                <c:pt idx="23">
                  <c:v>138.8920232353486</c:v>
                </c:pt>
                <c:pt idx="24">
                  <c:v>140.19590697675878</c:v>
                </c:pt>
                <c:pt idx="25">
                  <c:v>141.08589650992386</c:v>
                </c:pt>
                <c:pt idx="26">
                  <c:v>141.75072113966993</c:v>
                </c:pt>
                <c:pt idx="27">
                  <c:v>142.23462602318168</c:v>
                </c:pt>
                <c:pt idx="28">
                  <c:v>142.61345380664375</c:v>
                </c:pt>
                <c:pt idx="29">
                  <c:v>142.96639462212835</c:v>
                </c:pt>
                <c:pt idx="30">
                  <c:v>143.37791549581544</c:v>
                </c:pt>
                <c:pt idx="31">
                  <c:v>143.86655664958562</c:v>
                </c:pt>
              </c:numCache>
            </c:numRef>
          </c:val>
          <c:smooth val="0"/>
          <c:extLst>
            <c:ext xmlns:c16="http://schemas.microsoft.com/office/drawing/2014/chart" uri="{C3380CC4-5D6E-409C-BE32-E72D297353CC}">
              <c16:uniqueId val="{00000002-9733-4409-B01E-B68799D6EF52}"/>
            </c:ext>
          </c:extLst>
        </c:ser>
        <c:dLbls>
          <c:showLegendKey val="0"/>
          <c:showVal val="0"/>
          <c:showCatName val="0"/>
          <c:showSerName val="0"/>
          <c:showPercent val="0"/>
          <c:showBubbleSize val="0"/>
        </c:dLbls>
        <c:marker val="1"/>
        <c:smooth val="0"/>
        <c:axId val="559264072"/>
        <c:axId val="559264464"/>
      </c:lineChart>
      <c:catAx>
        <c:axId val="559264072"/>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sz="600"/>
            </a:pPr>
            <a:endParaRPr lang="en-US"/>
          </a:p>
        </c:txPr>
        <c:crossAx val="559264464"/>
        <c:crosses val="autoZero"/>
        <c:auto val="1"/>
        <c:lblAlgn val="ctr"/>
        <c:lblOffset val="100"/>
        <c:noMultiLvlLbl val="0"/>
      </c:catAx>
      <c:valAx>
        <c:axId val="559264464"/>
        <c:scaling>
          <c:orientation val="minMax"/>
          <c:max val="160"/>
          <c:min val="8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559264072"/>
        <c:crosses val="autoZero"/>
        <c:crossBetween val="between"/>
      </c:valAx>
      <c:valAx>
        <c:axId val="559265248"/>
        <c:scaling>
          <c:orientation val="minMax"/>
          <c:min val="-10"/>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559265640"/>
        <c:crosses val="max"/>
        <c:crossBetween val="between"/>
      </c:valAx>
      <c:catAx>
        <c:axId val="559265640"/>
        <c:scaling>
          <c:orientation val="minMax"/>
        </c:scaling>
        <c:delete val="1"/>
        <c:axPos val="b"/>
        <c:numFmt formatCode="General" sourceLinked="1"/>
        <c:majorTickMark val="out"/>
        <c:minorTickMark val="none"/>
        <c:tickLblPos val="nextTo"/>
        <c:crossAx val="559265248"/>
        <c:crosses val="autoZero"/>
        <c:auto val="1"/>
        <c:lblAlgn val="ctr"/>
        <c:lblOffset val="100"/>
        <c:noMultiLvlLbl val="0"/>
      </c:catAx>
      <c:spPr>
        <a:noFill/>
        <a:ln>
          <a:noFill/>
        </a:ln>
        <a:effectLst/>
      </c:spPr>
    </c:plotArea>
    <c:legend>
      <c:legendPos val="r"/>
      <c:layout>
        <c:manualLayout>
          <c:xMode val="edge"/>
          <c:yMode val="edge"/>
          <c:x val="6.2380952380952388E-4"/>
          <c:y val="0.7414659278470056"/>
          <c:w val="0.80572182539682535"/>
          <c:h val="0.19932200230169889"/>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31</xdr:col>
      <xdr:colOff>154797</xdr:colOff>
      <xdr:row>27</xdr:row>
      <xdr:rowOff>103738</xdr:rowOff>
    </xdr:from>
    <xdr:to>
      <xdr:col>34</xdr:col>
      <xdr:colOff>388183</xdr:colOff>
      <xdr:row>30</xdr:row>
      <xdr:rowOff>111673</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3789935" y="1023393"/>
          <a:ext cx="2499679" cy="559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p>
        <a:p>
          <a:pPr>
            <a:spcAft>
              <a:spcPts val="0"/>
            </a:spcAft>
          </a:pPr>
          <a:r>
            <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3-year horizon</a:t>
          </a: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163851</xdr:colOff>
      <xdr:row>29</xdr:row>
      <xdr:rowOff>68849</xdr:rowOff>
    </xdr:from>
    <xdr:to>
      <xdr:col>34</xdr:col>
      <xdr:colOff>422699</xdr:colOff>
      <xdr:row>43</xdr:row>
      <xdr:rowOff>153292</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520460</xdr:colOff>
      <xdr:row>45</xdr:row>
      <xdr:rowOff>44509</xdr:rowOff>
    </xdr:from>
    <xdr:to>
      <xdr:col>34</xdr:col>
      <xdr:colOff>345589</xdr:colOff>
      <xdr:row>47</xdr:row>
      <xdr:rowOff>65483</xdr:rowOff>
    </xdr:to>
    <xdr:sp macro="" textlink="">
      <xdr:nvSpPr>
        <xdr:cNvPr id="4" name="Text Box 22">
          <a:extLst>
            <a:ext uri="{FF2B5EF4-FFF2-40B4-BE49-F238E27FC236}">
              <a16:creationId xmlns:a16="http://schemas.microsoft.com/office/drawing/2014/main" id="{00000000-0008-0000-0100-000004000000}"/>
            </a:ext>
          </a:extLst>
        </xdr:cNvPr>
        <xdr:cNvSpPr txBox="1"/>
      </xdr:nvSpPr>
      <xdr:spPr>
        <a:xfrm>
          <a:off x="24005538" y="4152165"/>
          <a:ext cx="2075410" cy="37816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NSS, CBA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33</xdr:col>
      <xdr:colOff>279088</xdr:colOff>
      <xdr:row>30</xdr:row>
      <xdr:rowOff>140416</xdr:rowOff>
    </xdr:from>
    <xdr:to>
      <xdr:col>34</xdr:col>
      <xdr:colOff>190030</xdr:colOff>
      <xdr:row>32</xdr:row>
      <xdr:rowOff>39414</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5425088" y="1611864"/>
          <a:ext cx="666373" cy="266860"/>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MP impact </a:t>
          </a:r>
        </a:p>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horizon</a:t>
          </a:r>
        </a:p>
      </xdr:txBody>
    </xdr:sp>
    <xdr:clientData/>
  </xdr:twoCellAnchor>
  <xdr:twoCellAnchor>
    <xdr:from>
      <xdr:col>33</xdr:col>
      <xdr:colOff>223982</xdr:colOff>
      <xdr:row>32</xdr:row>
      <xdr:rowOff>34242</xdr:rowOff>
    </xdr:from>
    <xdr:to>
      <xdr:col>34</xdr:col>
      <xdr:colOff>193889</xdr:colOff>
      <xdr:row>32</xdr:row>
      <xdr:rowOff>34242</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25209248" y="1820180"/>
          <a:ext cx="720000" cy="0"/>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729833</xdr:colOff>
      <xdr:row>30</xdr:row>
      <xdr:rowOff>151122</xdr:rowOff>
    </xdr:from>
    <xdr:to>
      <xdr:col>34</xdr:col>
      <xdr:colOff>220269</xdr:colOff>
      <xdr:row>33</xdr:row>
      <xdr:rowOff>100854</xdr:rowOff>
    </xdr:to>
    <xdr:sp macro="" textlink="">
      <xdr:nvSpPr>
        <xdr:cNvPr id="2" name="Text Box 4007">
          <a:extLst>
            <a:ext uri="{FF2B5EF4-FFF2-40B4-BE49-F238E27FC236}">
              <a16:creationId xmlns:a16="http://schemas.microsoft.com/office/drawing/2014/main" id="{00000000-0008-0000-0A00-000002000000}"/>
            </a:ext>
          </a:extLst>
        </xdr:cNvPr>
        <xdr:cNvSpPr txBox="1">
          <a:spLocks noChangeArrowheads="1"/>
        </xdr:cNvSpPr>
      </xdr:nvSpPr>
      <xdr:spPr bwMode="auto">
        <a:xfrm>
          <a:off x="23500186" y="1596681"/>
          <a:ext cx="2493612" cy="487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10</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forecast probability distribution for 3-year horizon </a:t>
          </a: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481169</xdr:colOff>
      <xdr:row>47</xdr:row>
      <xdr:rowOff>113306</xdr:rowOff>
    </xdr:from>
    <xdr:to>
      <xdr:col>34</xdr:col>
      <xdr:colOff>306299</xdr:colOff>
      <xdr:row>49</xdr:row>
      <xdr:rowOff>62823</xdr:rowOff>
    </xdr:to>
    <xdr:sp macro="" textlink="">
      <xdr:nvSpPr>
        <xdr:cNvPr id="4" name="Text Box 22">
          <a:extLst>
            <a:ext uri="{FF2B5EF4-FFF2-40B4-BE49-F238E27FC236}">
              <a16:creationId xmlns:a16="http://schemas.microsoft.com/office/drawing/2014/main" id="{00000000-0008-0000-0A00-000004000000}"/>
            </a:ext>
          </a:extLst>
        </xdr:cNvPr>
        <xdr:cNvSpPr txBox="1"/>
      </xdr:nvSpPr>
      <xdr:spPr>
        <a:xfrm>
          <a:off x="23966247" y="4578150"/>
          <a:ext cx="2075411" cy="3067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 Source: NSS, CBA  presented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30</xdr:col>
      <xdr:colOff>738742</xdr:colOff>
      <xdr:row>31</xdr:row>
      <xdr:rowOff>160734</xdr:rowOff>
    </xdr:from>
    <xdr:to>
      <xdr:col>34</xdr:col>
      <xdr:colOff>258367</xdr:colOff>
      <xdr:row>47</xdr:row>
      <xdr:rowOff>98089</xdr:rowOff>
    </xdr:to>
    <xdr:graphicFrame macro="">
      <xdr:nvGraphicFramePr>
        <xdr:cNvPr id="7" name="Chart 6">
          <a:extLst>
            <a:ext uri="{FF2B5EF4-FFF2-40B4-BE49-F238E27FC236}">
              <a16:creationId xmlns:a16="http://schemas.microsoft.com/office/drawing/2014/main" id="{00000000-0008-0000-0A00-000007000000}"/>
            </a:ext>
            <a:ext uri="{147F2762-F138-4A5C-976F-8EAC2B608ADB}">
              <a16:predDERef xmlns:a16="http://schemas.microsoft.com/office/drawing/2014/main" pre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0.66124</cdr:x>
      <cdr:y>0.11379</cdr:y>
    </cdr:from>
    <cdr:to>
      <cdr:x>0.86571</cdr:x>
      <cdr:y>0.23332</cdr:y>
    </cdr:to>
    <cdr:sp macro="" textlink="">
      <cdr:nvSpPr>
        <cdr:cNvPr id="3"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1666322" y="318024"/>
          <a:ext cx="515268" cy="334069"/>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MP impact horizon</a:t>
          </a:r>
        </a:p>
      </cdr:txBody>
    </cdr:sp>
  </cdr:relSizeAnchor>
  <cdr:relSizeAnchor xmlns:cdr="http://schemas.openxmlformats.org/drawingml/2006/chartDrawing">
    <cdr:from>
      <cdr:x>0.63251</cdr:x>
      <cdr:y>0.25118</cdr:y>
    </cdr:from>
    <cdr:to>
      <cdr:x>0.91823</cdr:x>
      <cdr:y>0.25118</cdr:y>
    </cdr:to>
    <cdr:cxnSp macro="">
      <cdr:nvCxnSpPr>
        <cdr:cNvPr id="4" name="Straight Arrow Connector 3">
          <a:extLst xmlns:a="http://schemas.openxmlformats.org/drawingml/2006/main">
            <a:ext uri="{FF2B5EF4-FFF2-40B4-BE49-F238E27FC236}">
              <a16:creationId xmlns:a16="http://schemas.microsoft.com/office/drawing/2014/main" id="{00000000-0008-0000-0A00-000006000000}"/>
            </a:ext>
          </a:extLst>
        </cdr:cNvPr>
        <cdr:cNvCxnSpPr/>
      </cdr:nvCxnSpPr>
      <cdr:spPr>
        <a:xfrm xmlns:a="http://schemas.openxmlformats.org/drawingml/2006/main">
          <a:off x="1593928" y="702009"/>
          <a:ext cx="720000" cy="0"/>
        </a:xfrm>
        <a:prstGeom xmlns:a="http://schemas.openxmlformats.org/drawingml/2006/main" prst="straightConnector1">
          <a:avLst/>
        </a:prstGeom>
        <a:ln xmlns:a="http://schemas.openxmlformats.org/drawingml/2006/main" w="635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3</xdr:col>
      <xdr:colOff>0</xdr:colOff>
      <xdr:row>2</xdr:row>
      <xdr:rowOff>0</xdr:rowOff>
    </xdr:from>
    <xdr:to>
      <xdr:col>6</xdr:col>
      <xdr:colOff>196215</xdr:colOff>
      <xdr:row>4</xdr:row>
      <xdr:rowOff>104775</xdr:rowOff>
    </xdr:to>
    <xdr:sp macro="" textlink="">
      <xdr:nvSpPr>
        <xdr:cNvPr id="3" name="Text Box 4141">
          <a:extLst>
            <a:ext uri="{FF2B5EF4-FFF2-40B4-BE49-F238E27FC236}">
              <a16:creationId xmlns:a16="http://schemas.microsoft.com/office/drawing/2014/main" id="{3C4C81DF-3C5E-4629-A3AD-AFCDA856728E}"/>
            </a:ext>
          </a:extLst>
        </xdr:cNvPr>
        <xdr:cNvSpPr txBox="1">
          <a:spLocks noChangeArrowheads="1"/>
        </xdr:cNvSpPr>
      </xdr:nvSpPr>
      <xdr:spPr bwMode="auto">
        <a:xfrm>
          <a:off x="2286000" y="419100"/>
          <a:ext cx="24822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Construction permits</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523875</xdr:colOff>
      <xdr:row>14</xdr:row>
      <xdr:rowOff>104775</xdr:rowOff>
    </xdr:from>
    <xdr:to>
      <xdr:col>6</xdr:col>
      <xdr:colOff>313055</xdr:colOff>
      <xdr:row>15</xdr:row>
      <xdr:rowOff>161290</xdr:rowOff>
    </xdr:to>
    <xdr:sp macro="" textlink="">
      <xdr:nvSpPr>
        <xdr:cNvPr id="4" name="Text Box 22">
          <a:extLst>
            <a:ext uri="{FF2B5EF4-FFF2-40B4-BE49-F238E27FC236}">
              <a16:creationId xmlns:a16="http://schemas.microsoft.com/office/drawing/2014/main" id="{24363D9F-1E40-4915-B81C-E87731266246}"/>
            </a:ext>
          </a:extLst>
        </xdr:cNvPr>
        <xdr:cNvSpPr txBox="1"/>
      </xdr:nvSpPr>
      <xdr:spPr>
        <a:xfrm>
          <a:off x="2809875" y="3038475"/>
          <a:ext cx="2075180" cy="266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Source: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Yerevan</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municipality</a:t>
          </a:r>
          <a:endParaRPr lang="en-US" sz="10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0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40005</xdr:colOff>
      <xdr:row>3</xdr:row>
      <xdr:rowOff>196215</xdr:rowOff>
    </xdr:from>
    <xdr:to>
      <xdr:col>6</xdr:col>
      <xdr:colOff>274005</xdr:colOff>
      <xdr:row>14</xdr:row>
      <xdr:rowOff>47625</xdr:rowOff>
    </xdr:to>
    <xdr:graphicFrame macro="">
      <xdr:nvGraphicFramePr>
        <xdr:cNvPr id="2" name="Chart 1">
          <a:extLst>
            <a:ext uri="{FF2B5EF4-FFF2-40B4-BE49-F238E27FC236}">
              <a16:creationId xmlns:a16="http://schemas.microsoft.com/office/drawing/2014/main" id="{D3378FE2-9EA2-4584-8B35-F63BFF07D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638175</xdr:colOff>
      <xdr:row>6</xdr:row>
      <xdr:rowOff>66675</xdr:rowOff>
    </xdr:from>
    <xdr:to>
      <xdr:col>8</xdr:col>
      <xdr:colOff>110490</xdr:colOff>
      <xdr:row>9</xdr:row>
      <xdr:rowOff>47625</xdr:rowOff>
    </xdr:to>
    <xdr:sp macro="" textlink="">
      <xdr:nvSpPr>
        <xdr:cNvPr id="2" name="Text Box 4141">
          <a:extLst>
            <a:ext uri="{FF2B5EF4-FFF2-40B4-BE49-F238E27FC236}">
              <a16:creationId xmlns:a16="http://schemas.microsoft.com/office/drawing/2014/main" id="{00000000-0008-0000-0B00-000002000000}"/>
            </a:ext>
          </a:extLst>
        </xdr:cNvPr>
        <xdr:cNvSpPr txBox="1">
          <a:spLocks noChangeArrowheads="1"/>
        </xdr:cNvSpPr>
      </xdr:nvSpPr>
      <xdr:spPr bwMode="auto">
        <a:xfrm>
          <a:off x="1676400" y="11525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12</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Contribution of demand components to growth (percentage point)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619125</xdr:colOff>
      <xdr:row>8</xdr:row>
      <xdr:rowOff>152400</xdr:rowOff>
    </xdr:from>
    <xdr:to>
      <xdr:col>8</xdr:col>
      <xdr:colOff>238125</xdr:colOff>
      <xdr:row>20</xdr:row>
      <xdr:rowOff>85725</xdr:rowOff>
    </xdr:to>
    <xdr:graphicFrame macro="">
      <xdr:nvGraphicFramePr>
        <xdr:cNvPr id="3" name="Chart 2">
          <a:extLst>
            <a:ext uri="{FF2B5EF4-FFF2-40B4-BE49-F238E27FC236}">
              <a16:creationId xmlns:a16="http://schemas.microsoft.com/office/drawing/2014/main" id="{00000000-0008-0000-0B00-000003000000}"/>
            </a:ext>
            <a:ext uri="{147F2762-F138-4A5C-976F-8EAC2B608ADB}">
              <a16:predDERef xmlns:a16="http://schemas.microsoft.com/office/drawing/2014/main" pre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21</xdr:row>
      <xdr:rowOff>66675</xdr:rowOff>
    </xdr:from>
    <xdr:to>
      <xdr:col>8</xdr:col>
      <xdr:colOff>121920</xdr:colOff>
      <xdr:row>23</xdr:row>
      <xdr:rowOff>123825</xdr:rowOff>
    </xdr:to>
    <xdr:sp macro="" textlink="">
      <xdr:nvSpPr>
        <xdr:cNvPr id="4" name="Text Box 3843">
          <a:extLst>
            <a:ext uri="{FF2B5EF4-FFF2-40B4-BE49-F238E27FC236}">
              <a16:creationId xmlns:a16="http://schemas.microsoft.com/office/drawing/2014/main" id="{00000000-0008-0000-0B00-000004000000}"/>
            </a:ext>
            <a:ext uri="{147F2762-F138-4A5C-976F-8EAC2B608ADB}">
              <a16:predDERef xmlns:a16="http://schemas.microsoft.com/office/drawing/2014/main" pred="{00000000-0008-0000-0B00-000003000000}"/>
            </a:ext>
          </a:extLst>
        </xdr:cNvPr>
        <xdr:cNvSpPr txBox="1"/>
      </xdr:nvSpPr>
      <xdr:spPr>
        <a:xfrm>
          <a:off x="1838325" y="3867150"/>
          <a:ext cx="2341245" cy="4191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 Source: NSS, CBA  presented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962756</xdr:colOff>
      <xdr:row>14</xdr:row>
      <xdr:rowOff>97574</xdr:rowOff>
    </xdr:from>
    <xdr:to>
      <xdr:col>5</xdr:col>
      <xdr:colOff>461426</xdr:colOff>
      <xdr:row>17</xdr:row>
      <xdr:rowOff>146538</xdr:rowOff>
    </xdr:to>
    <xdr:sp macro="" textlink="">
      <xdr:nvSpPr>
        <xdr:cNvPr id="16" name="Text Box 45">
          <a:extLst>
            <a:ext uri="{FF2B5EF4-FFF2-40B4-BE49-F238E27FC236}">
              <a16:creationId xmlns:a16="http://schemas.microsoft.com/office/drawing/2014/main" id="{00000000-0008-0000-0C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3212121" y="2119805"/>
          <a:ext cx="2502709" cy="598483"/>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13</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Flows of real exports and imports of goods and services in the medium term(%)</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578304</xdr:colOff>
      <xdr:row>31</xdr:row>
      <xdr:rowOff>20410</xdr:rowOff>
    </xdr:from>
    <xdr:to>
      <xdr:col>5</xdr:col>
      <xdr:colOff>597354</xdr:colOff>
      <xdr:row>33</xdr:row>
      <xdr:rowOff>20410</xdr:rowOff>
    </xdr:to>
    <xdr:sp macro="" textlink="">
      <xdr:nvSpPr>
        <xdr:cNvPr id="17" name="Text Box 3851">
          <a:extLst>
            <a:ext uri="{FF2B5EF4-FFF2-40B4-BE49-F238E27FC236}">
              <a16:creationId xmlns:a16="http://schemas.microsoft.com/office/drawing/2014/main" id="{00000000-0008-0000-0C00-000011000000}"/>
            </a:ext>
            <a:ext uri="{147F2762-F138-4A5C-976F-8EAC2B608ADB}">
              <a16:predDERef xmlns:a16="http://schemas.microsoft.com/office/drawing/2014/main" pred="{00000000-0008-0000-0800-000010000000}"/>
            </a:ext>
          </a:extLst>
        </xdr:cNvPr>
        <xdr:cNvSpPr txBox="1"/>
      </xdr:nvSpPr>
      <xdr:spPr>
        <a:xfrm>
          <a:off x="3838575" y="5038724"/>
          <a:ext cx="2011136" cy="35922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 Source: NSS, CBA presented scenario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2</xdr:col>
      <xdr:colOff>985157</xdr:colOff>
      <xdr:row>17</xdr:row>
      <xdr:rowOff>32657</xdr:rowOff>
    </xdr:from>
    <xdr:to>
      <xdr:col>5</xdr:col>
      <xdr:colOff>504782</xdr:colOff>
      <xdr:row>31</xdr:row>
      <xdr:rowOff>1361</xdr:rowOff>
    </xdr:to>
    <xdr:graphicFrame macro="">
      <xdr:nvGraphicFramePr>
        <xdr:cNvPr id="6" name="Chart 5">
          <a:extLst>
            <a:ext uri="{FF2B5EF4-FFF2-40B4-BE49-F238E27FC236}">
              <a16:creationId xmlns:a16="http://schemas.microsoft.com/office/drawing/2014/main" id="{00000000-0008-0000-0C00-000006000000}"/>
            </a:ext>
            <a:ext uri="{147F2762-F138-4A5C-976F-8EAC2B608ADB}">
              <a16:predDERef xmlns:a16="http://schemas.microsoft.com/office/drawing/2014/main" pred="{00000000-0008-0000-1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673100</xdr:colOff>
      <xdr:row>3</xdr:row>
      <xdr:rowOff>171450</xdr:rowOff>
    </xdr:from>
    <xdr:to>
      <xdr:col>7</xdr:col>
      <xdr:colOff>183200</xdr:colOff>
      <xdr:row>5</xdr:row>
      <xdr:rowOff>111673</xdr:rowOff>
    </xdr:to>
    <xdr:sp macro="" textlink="">
      <xdr:nvSpPr>
        <xdr:cNvPr id="3" name="Text Box 4061">
          <a:extLst>
            <a:ext uri="{FF2B5EF4-FFF2-40B4-BE49-F238E27FC236}">
              <a16:creationId xmlns:a16="http://schemas.microsoft.com/office/drawing/2014/main" id="{00000000-0008-0000-0D00-000003000000}"/>
            </a:ext>
          </a:extLst>
        </xdr:cNvPr>
        <xdr:cNvSpPr txBox="1">
          <a:spLocks noChangeArrowheads="1"/>
        </xdr:cNvSpPr>
      </xdr:nvSpPr>
      <xdr:spPr bwMode="auto">
        <a:xfrm>
          <a:off x="2939393" y="802071"/>
          <a:ext cx="2531824" cy="360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14</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Level of unemployment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69850</xdr:colOff>
      <xdr:row>14</xdr:row>
      <xdr:rowOff>29210</xdr:rowOff>
    </xdr:from>
    <xdr:to>
      <xdr:col>7</xdr:col>
      <xdr:colOff>205740</xdr:colOff>
      <xdr:row>16</xdr:row>
      <xdr:rowOff>34925</xdr:rowOff>
    </xdr:to>
    <xdr:sp macro="" textlink="">
      <xdr:nvSpPr>
        <xdr:cNvPr id="4" name="Text Box 3860">
          <a:extLst>
            <a:ext uri="{FF2B5EF4-FFF2-40B4-BE49-F238E27FC236}">
              <a16:creationId xmlns:a16="http://schemas.microsoft.com/office/drawing/2014/main" id="{00000000-0008-0000-0D00-000004000000}"/>
            </a:ext>
          </a:extLst>
        </xdr:cNvPr>
        <xdr:cNvSpPr txBox="1"/>
      </xdr:nvSpPr>
      <xdr:spPr>
        <a:xfrm>
          <a:off x="3079750" y="2962910"/>
          <a:ext cx="2393315" cy="4248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NSS, CBA presented scenario  </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3</xdr:col>
      <xdr:colOff>752474</xdr:colOff>
      <xdr:row>5</xdr:row>
      <xdr:rowOff>142875</xdr:rowOff>
    </xdr:from>
    <xdr:to>
      <xdr:col>7</xdr:col>
      <xdr:colOff>262574</xdr:colOff>
      <xdr:row>14</xdr:row>
      <xdr:rowOff>95250</xdr:rowOff>
    </xdr:to>
    <xdr:graphicFrame macro="">
      <xdr:nvGraphicFramePr>
        <xdr:cNvPr id="6" name="Chart 5">
          <a:extLst>
            <a:ext uri="{FF2B5EF4-FFF2-40B4-BE49-F238E27FC236}">
              <a16:creationId xmlns:a16="http://schemas.microsoft.com/office/drawing/2014/main" id="{00000000-0008-0000-0D00-000006000000}"/>
            </a:ext>
            <a:ext uri="{147F2762-F138-4A5C-976F-8EAC2B608ADB}">
              <a16:predDERef xmlns:a16="http://schemas.microsoft.com/office/drawing/2014/main" pre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r>
            <a:rPr lang="en-US" sz="600" b="0" i="1" baseline="0">
              <a:solidFill>
                <a:sysClr val="windowText" lastClr="000000"/>
              </a:solidFill>
              <a:effectLst/>
              <a:latin typeface="GHEA Grapalat" panose="02000506050000020003" pitchFamily="50" charset="0"/>
              <a:ea typeface="+mn-ea"/>
              <a:cs typeface="+mn-cs"/>
            </a:rPr>
            <a:t>Expected scenario</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695325</xdr:colOff>
      <xdr:row>1</xdr:row>
      <xdr:rowOff>161926</xdr:rowOff>
    </xdr:from>
    <xdr:to>
      <xdr:col>7</xdr:col>
      <xdr:colOff>205425</xdr:colOff>
      <xdr:row>3</xdr:row>
      <xdr:rowOff>149088</xdr:rowOff>
    </xdr:to>
    <xdr:sp macro="" textlink="">
      <xdr:nvSpPr>
        <xdr:cNvPr id="4" name="Text Box 4061">
          <a:extLst>
            <a:ext uri="{FF2B5EF4-FFF2-40B4-BE49-F238E27FC236}">
              <a16:creationId xmlns:a16="http://schemas.microsoft.com/office/drawing/2014/main" id="{00000000-0008-0000-0E00-000004000000}"/>
            </a:ext>
          </a:extLst>
        </xdr:cNvPr>
        <xdr:cNvSpPr txBox="1">
          <a:spLocks noChangeArrowheads="1"/>
        </xdr:cNvSpPr>
      </xdr:nvSpPr>
      <xdr:spPr bwMode="auto">
        <a:xfrm>
          <a:off x="3072434" y="352426"/>
          <a:ext cx="2524969" cy="40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15</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Nominal wage growth in private sector, y/y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95584</xdr:colOff>
      <xdr:row>11</xdr:row>
      <xdr:rowOff>123190</xdr:rowOff>
    </xdr:from>
    <xdr:to>
      <xdr:col>7</xdr:col>
      <xdr:colOff>265129</xdr:colOff>
      <xdr:row>13</xdr:row>
      <xdr:rowOff>163830</xdr:rowOff>
    </xdr:to>
    <xdr:sp macro="" textlink="">
      <xdr:nvSpPr>
        <xdr:cNvPr id="5" name="Text Box 3852">
          <a:extLst>
            <a:ext uri="{FF2B5EF4-FFF2-40B4-BE49-F238E27FC236}">
              <a16:creationId xmlns:a16="http://schemas.microsoft.com/office/drawing/2014/main" id="{00000000-0008-0000-0E00-000005000000}"/>
            </a:ext>
          </a:extLst>
        </xdr:cNvPr>
        <xdr:cNvSpPr txBox="1"/>
      </xdr:nvSpPr>
      <xdr:spPr>
        <a:xfrm>
          <a:off x="3228808" y="2349032"/>
          <a:ext cx="2425466" cy="40158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NSS, CBA presented scenario   </a:t>
          </a:r>
        </a:p>
      </xdr:txBody>
    </xdr:sp>
    <xdr:clientData/>
  </xdr:twoCellAnchor>
  <xdr:twoCellAnchor>
    <xdr:from>
      <xdr:col>3</xdr:col>
      <xdr:colOff>695325</xdr:colOff>
      <xdr:row>3</xdr:row>
      <xdr:rowOff>190500</xdr:rowOff>
    </xdr:from>
    <xdr:to>
      <xdr:col>7</xdr:col>
      <xdr:colOff>205425</xdr:colOff>
      <xdr:row>11</xdr:row>
      <xdr:rowOff>127000</xdr:rowOff>
    </xdr:to>
    <xdr:graphicFrame macro="">
      <xdr:nvGraphicFramePr>
        <xdr:cNvPr id="6" name="Chart 5">
          <a:extLst>
            <a:ext uri="{FF2B5EF4-FFF2-40B4-BE49-F238E27FC236}">
              <a16:creationId xmlns:a16="http://schemas.microsoft.com/office/drawing/2014/main" id="{00000000-0008-0000-0E00-000006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r>
            <a:rPr lang="en-US" sz="600" b="0" i="1" baseline="0">
              <a:solidFill>
                <a:sysClr val="windowText" lastClr="000000"/>
              </a:solidFill>
              <a:effectLst/>
              <a:latin typeface="GHEA Grapalat" panose="02000506050000020003" pitchFamily="50" charset="0"/>
              <a:ea typeface="+mn-ea"/>
              <a:cs typeface="+mn-cs"/>
            </a:rPr>
            <a:t>Expected scenario</a:t>
          </a:r>
          <a:endParaRPr lang="en-US" sz="600">
            <a:solidFill>
              <a:sysClr val="windowText" lastClr="000000"/>
            </a:solidFill>
            <a:effectLst/>
            <a:latin typeface="GHEA Grapalat" panose="02000506050000020003" pitchFamily="50"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704850</xdr:colOff>
      <xdr:row>3</xdr:row>
      <xdr:rowOff>200025</xdr:rowOff>
    </xdr:from>
    <xdr:to>
      <xdr:col>7</xdr:col>
      <xdr:colOff>156440</xdr:colOff>
      <xdr:row>6</xdr:row>
      <xdr:rowOff>31296</xdr:rowOff>
    </xdr:to>
    <xdr:sp macro="" textlink="">
      <xdr:nvSpPr>
        <xdr:cNvPr id="2" name="Text Box 4061">
          <a:extLst>
            <a:ext uri="{FF2B5EF4-FFF2-40B4-BE49-F238E27FC236}">
              <a16:creationId xmlns:a16="http://schemas.microsoft.com/office/drawing/2014/main" id="{57B5E1C3-E786-4937-AFB4-A2670E87D349}"/>
            </a:ext>
          </a:extLst>
        </xdr:cNvPr>
        <xdr:cNvSpPr txBox="1">
          <a:spLocks noChangeArrowheads="1"/>
        </xdr:cNvSpPr>
      </xdr:nvSpPr>
      <xdr:spPr bwMode="auto">
        <a:xfrm>
          <a:off x="2990850" y="828675"/>
          <a:ext cx="2499590" cy="459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16</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Unit labor costs growth, y/y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153670</xdr:colOff>
      <xdr:row>14</xdr:row>
      <xdr:rowOff>106406</xdr:rowOff>
    </xdr:from>
    <xdr:to>
      <xdr:col>7</xdr:col>
      <xdr:colOff>222795</xdr:colOff>
      <xdr:row>16</xdr:row>
      <xdr:rowOff>55788</xdr:rowOff>
    </xdr:to>
    <xdr:sp macro="" textlink="">
      <xdr:nvSpPr>
        <xdr:cNvPr id="3" name="Text Box 3861">
          <a:extLst>
            <a:ext uri="{FF2B5EF4-FFF2-40B4-BE49-F238E27FC236}">
              <a16:creationId xmlns:a16="http://schemas.microsoft.com/office/drawing/2014/main" id="{F156E4FF-456E-4C8D-BB7C-D26C99A41ABF}"/>
            </a:ext>
          </a:extLst>
        </xdr:cNvPr>
        <xdr:cNvSpPr txBox="1"/>
      </xdr:nvSpPr>
      <xdr:spPr>
        <a:xfrm>
          <a:off x="3201670" y="3040106"/>
          <a:ext cx="2355125" cy="36848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NSS, CBA presented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3</xdr:col>
      <xdr:colOff>695325</xdr:colOff>
      <xdr:row>5</xdr:row>
      <xdr:rowOff>183695</xdr:rowOff>
    </xdr:from>
    <xdr:to>
      <xdr:col>7</xdr:col>
      <xdr:colOff>175490</xdr:colOff>
      <xdr:row>14</xdr:row>
      <xdr:rowOff>148316</xdr:rowOff>
    </xdr:to>
    <xdr:graphicFrame macro="">
      <xdr:nvGraphicFramePr>
        <xdr:cNvPr id="4" name="Chart 3">
          <a:extLst>
            <a:ext uri="{FF2B5EF4-FFF2-40B4-BE49-F238E27FC236}">
              <a16:creationId xmlns:a16="http://schemas.microsoft.com/office/drawing/2014/main" id="{19C6601C-9DC9-4FDA-968E-5F26786AC0CA}"/>
            </a:ext>
            <a:ext uri="{147F2762-F138-4A5C-976F-8EAC2B608ADB}">
              <a16:predDERef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684829</xdr:colOff>
      <xdr:row>27</xdr:row>
      <xdr:rowOff>74520</xdr:rowOff>
    </xdr:from>
    <xdr:to>
      <xdr:col>15</xdr:col>
      <xdr:colOff>156829</xdr:colOff>
      <xdr:row>30</xdr:row>
      <xdr:rowOff>142876</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066829" y="1227045"/>
          <a:ext cx="2520000" cy="6970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projected trajectory  probability distribution for 3-year horizon</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749763</xdr:colOff>
      <xdr:row>30</xdr:row>
      <xdr:rowOff>105877</xdr:rowOff>
    </xdr:from>
    <xdr:to>
      <xdr:col>15</xdr:col>
      <xdr:colOff>251071</xdr:colOff>
      <xdr:row>40</xdr:row>
      <xdr:rowOff>185057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520701</xdr:colOff>
      <xdr:row>35</xdr:row>
      <xdr:rowOff>13971</xdr:rowOff>
    </xdr:from>
    <xdr:to>
      <xdr:col>14</xdr:col>
      <xdr:colOff>546736</xdr:colOff>
      <xdr:row>36</xdr:row>
      <xdr:rowOff>83548</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0976430" y="2691857"/>
          <a:ext cx="777149" cy="281848"/>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 scenario</a:t>
          </a:r>
        </a:p>
      </xdr:txBody>
    </xdr:sp>
    <xdr:clientData/>
  </xdr:twoCellAnchor>
  <xdr:twoCellAnchor>
    <xdr:from>
      <xdr:col>14</xdr:col>
      <xdr:colOff>249663</xdr:colOff>
      <xdr:row>31</xdr:row>
      <xdr:rowOff>97928</xdr:rowOff>
    </xdr:from>
    <xdr:to>
      <xdr:col>15</xdr:col>
      <xdr:colOff>315686</xdr:colOff>
      <xdr:row>32</xdr:row>
      <xdr:rowOff>70758</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1456506" y="1926728"/>
          <a:ext cx="817137" cy="185101"/>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scenario</a:t>
          </a:r>
        </a:p>
      </xdr:txBody>
    </xdr:sp>
    <xdr:clientData/>
  </xdr:twoCellAnchor>
  <xdr:twoCellAnchor>
    <xdr:from>
      <xdr:col>14</xdr:col>
      <xdr:colOff>304800</xdr:colOff>
      <xdr:row>32</xdr:row>
      <xdr:rowOff>38100</xdr:rowOff>
    </xdr:from>
    <xdr:to>
      <xdr:col>14</xdr:col>
      <xdr:colOff>468086</xdr:colOff>
      <xdr:row>33</xdr:row>
      <xdr:rowOff>146956</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H="1">
          <a:off x="11511643" y="2079171"/>
          <a:ext cx="163286" cy="32112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54429</xdr:colOff>
      <xdr:row>33</xdr:row>
      <xdr:rowOff>81643</xdr:rowOff>
    </xdr:from>
    <xdr:to>
      <xdr:col>14</xdr:col>
      <xdr:colOff>228601</xdr:colOff>
      <xdr:row>34</xdr:row>
      <xdr:rowOff>206830</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11261272" y="2334986"/>
          <a:ext cx="174172" cy="33745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571500</xdr:colOff>
      <xdr:row>40</xdr:row>
      <xdr:rowOff>180975</xdr:rowOff>
    </xdr:from>
    <xdr:to>
      <xdr:col>15</xdr:col>
      <xdr:colOff>311785</xdr:colOff>
      <xdr:row>42</xdr:row>
      <xdr:rowOff>73660</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0267950" y="4057650"/>
          <a:ext cx="2026285" cy="3117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NSS, CBA  presented scenario</a:t>
          </a: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r>
            <a:rPr lang="en-US" sz="600" b="0" i="1" baseline="0">
              <a:solidFill>
                <a:sysClr val="windowText" lastClr="000000"/>
              </a:solidFill>
              <a:effectLst/>
              <a:latin typeface="GHEA Grapalat" panose="02000506050000020003" pitchFamily="50" charset="0"/>
              <a:ea typeface="+mn-ea"/>
              <a:cs typeface="+mn-cs"/>
            </a:rPr>
            <a:t>Expected scenario</a:t>
          </a:r>
          <a:endParaRPr lang="en-US" sz="600">
            <a:solidFill>
              <a:sysClr val="windowText" lastClr="000000"/>
            </a:solidFill>
            <a:effectLst/>
            <a:latin typeface="GHEA Grapalat" panose="02000506050000020003" pitchFamily="50"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12</xdr:col>
      <xdr:colOff>664586</xdr:colOff>
      <xdr:row>24</xdr:row>
      <xdr:rowOff>106840</xdr:rowOff>
    </xdr:from>
    <xdr:to>
      <xdr:col>16</xdr:col>
      <xdr:colOff>295763</xdr:colOff>
      <xdr:row>27</xdr:row>
      <xdr:rowOff>29766</xdr:rowOff>
    </xdr:to>
    <xdr:sp macro="" textlink="">
      <xdr:nvSpPr>
        <xdr:cNvPr id="7" name="Text Box 3801">
          <a:extLst>
            <a:ext uri="{FF2B5EF4-FFF2-40B4-BE49-F238E27FC236}">
              <a16:creationId xmlns:a16="http://schemas.microsoft.com/office/drawing/2014/main" id="{00000000-0008-0000-1000-000007000000}"/>
            </a:ext>
          </a:extLst>
        </xdr:cNvPr>
        <xdr:cNvSpPr txBox="1">
          <a:spLocks noChangeArrowheads="1"/>
        </xdr:cNvSpPr>
      </xdr:nvSpPr>
      <xdr:spPr bwMode="auto">
        <a:xfrm>
          <a:off x="10177680" y="285434"/>
          <a:ext cx="2631552" cy="64325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17</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projected trajectory  probability distribution for 3-year horizon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198996</xdr:colOff>
      <xdr:row>39</xdr:row>
      <xdr:rowOff>48156</xdr:rowOff>
    </xdr:from>
    <xdr:to>
      <xdr:col>16</xdr:col>
      <xdr:colOff>327827</xdr:colOff>
      <xdr:row>41</xdr:row>
      <xdr:rowOff>35719</xdr:rowOff>
    </xdr:to>
    <xdr:sp macro="" textlink="">
      <xdr:nvSpPr>
        <xdr:cNvPr id="5" name="Text Box 23">
          <a:extLst>
            <a:ext uri="{FF2B5EF4-FFF2-40B4-BE49-F238E27FC236}">
              <a16:creationId xmlns:a16="http://schemas.microsoft.com/office/drawing/2014/main" id="{00000000-0008-0000-1000-000005000000}"/>
            </a:ext>
          </a:extLst>
        </xdr:cNvPr>
        <xdr:cNvSpPr txBox="1"/>
      </xdr:nvSpPr>
      <xdr:spPr>
        <a:xfrm>
          <a:off x="10462184" y="3119969"/>
          <a:ext cx="2379112" cy="344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NSS, CBA presented scenario</a:t>
          </a:r>
        </a:p>
      </xdr:txBody>
    </xdr:sp>
    <xdr:clientData/>
  </xdr:twoCellAnchor>
  <xdr:twoCellAnchor>
    <xdr:from>
      <xdr:col>12</xdr:col>
      <xdr:colOff>732024</xdr:colOff>
      <xdr:row>27</xdr:row>
      <xdr:rowOff>86722</xdr:rowOff>
    </xdr:from>
    <xdr:to>
      <xdr:col>16</xdr:col>
      <xdr:colOff>242124</xdr:colOff>
      <xdr:row>39</xdr:row>
      <xdr:rowOff>38611</xdr:rowOff>
    </xdr:to>
    <xdr:graphicFrame macro="">
      <xdr:nvGraphicFramePr>
        <xdr:cNvPr id="9" name="Chart 1">
          <a:extLst>
            <a:ext uri="{FF2B5EF4-FFF2-40B4-BE49-F238E27FC236}">
              <a16:creationId xmlns:a16="http://schemas.microsoft.com/office/drawing/2014/main" id="{00000000-0008-0000-1000-000009000000}"/>
            </a:ext>
            <a:ext uri="{147F2762-F138-4A5C-976F-8EAC2B608ADB}">
              <a16:predDERef xmlns:a16="http://schemas.microsoft.com/office/drawing/2014/main" pre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108925</xdr:colOff>
      <xdr:row>27</xdr:row>
      <xdr:rowOff>91351</xdr:rowOff>
    </xdr:from>
    <xdr:to>
      <xdr:col>16</xdr:col>
      <xdr:colOff>166150</xdr:colOff>
      <xdr:row>28</xdr:row>
      <xdr:rowOff>157371</xdr:rowOff>
    </xdr:to>
    <xdr:sp macro="" textlink="">
      <xdr:nvSpPr>
        <xdr:cNvPr id="14" name="Rectangle 10">
          <a:extLst>
            <a:ext uri="{FF2B5EF4-FFF2-40B4-BE49-F238E27FC236}">
              <a16:creationId xmlns:a16="http://schemas.microsoft.com/office/drawing/2014/main" id="{00000000-0008-0000-1000-00000E000000}"/>
            </a:ext>
          </a:extLst>
        </xdr:cNvPr>
        <xdr:cNvSpPr/>
      </xdr:nvSpPr>
      <xdr:spPr bwMode="auto">
        <a:xfrm>
          <a:off x="11872300" y="1168867"/>
          <a:ext cx="807319" cy="274379"/>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Scenario</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0.49324</cdr:x>
      <cdr:y>0.33291</cdr:y>
    </cdr:from>
    <cdr:to>
      <cdr:x>0.83501</cdr:x>
      <cdr:y>0.4579</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238267" y="707364"/>
          <a:ext cx="858005" cy="26557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i="1">
              <a:latin typeface="GHEA Grapalat" panose="02000506050000020003" pitchFamily="50" charset="0"/>
            </a:rPr>
            <a:t>Previous Scenario</a:t>
          </a:r>
        </a:p>
      </cdr:txBody>
    </cdr:sp>
  </cdr:relSizeAnchor>
  <cdr:relSizeAnchor xmlns:cdr="http://schemas.openxmlformats.org/drawingml/2006/chartDrawing">
    <cdr:from>
      <cdr:x>0.61546</cdr:x>
      <cdr:y>0.19632</cdr:y>
    </cdr:from>
    <cdr:to>
      <cdr:x>0.66527</cdr:x>
      <cdr:y>0.33339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1545109" y="417140"/>
          <a:ext cx="125047" cy="291243"/>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0.70323</cdr:x>
      <cdr:y>0.10253</cdr:y>
    </cdr:from>
    <cdr:to>
      <cdr:x>0.76238</cdr:x>
      <cdr:y>0.24905</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1765443" y="217857"/>
          <a:ext cx="148495" cy="311322"/>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3.xml><?xml version="1.0" encoding="utf-8"?>
<xdr:wsDr xmlns:xdr="http://schemas.openxmlformats.org/drawingml/2006/spreadsheetDrawing" xmlns:a="http://schemas.openxmlformats.org/drawingml/2006/main">
  <xdr:twoCellAnchor>
    <xdr:from>
      <xdr:col>2</xdr:col>
      <xdr:colOff>123825</xdr:colOff>
      <xdr:row>8</xdr:row>
      <xdr:rowOff>171450</xdr:rowOff>
    </xdr:from>
    <xdr:to>
      <xdr:col>5</xdr:col>
      <xdr:colOff>357825</xdr:colOff>
      <xdr:row>12</xdr:row>
      <xdr:rowOff>85725</xdr:rowOff>
    </xdr:to>
    <xdr:sp macro="" textlink="">
      <xdr:nvSpPr>
        <xdr:cNvPr id="4" name="Text Box 3801">
          <a:extLst>
            <a:ext uri="{FF2B5EF4-FFF2-40B4-BE49-F238E27FC236}">
              <a16:creationId xmlns:a16="http://schemas.microsoft.com/office/drawing/2014/main" id="{00000000-0008-0000-1100-000004000000}"/>
            </a:ext>
          </a:extLst>
        </xdr:cNvPr>
        <xdr:cNvSpPr txBox="1">
          <a:spLocks noChangeArrowheads="1"/>
        </xdr:cNvSpPr>
      </xdr:nvSpPr>
      <xdr:spPr bwMode="auto">
        <a:xfrm>
          <a:off x="2514600" y="1619250"/>
          <a:ext cx="2520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18</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Current account/GDP medium-term expected scenario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526255</xdr:colOff>
      <xdr:row>26</xdr:row>
      <xdr:rowOff>84456</xdr:rowOff>
    </xdr:from>
    <xdr:to>
      <xdr:col>5</xdr:col>
      <xdr:colOff>367347</xdr:colOff>
      <xdr:row>27</xdr:row>
      <xdr:rowOff>102395</xdr:rowOff>
    </xdr:to>
    <xdr:sp macro="" textlink="">
      <xdr:nvSpPr>
        <xdr:cNvPr id="5" name="Text Box 54">
          <a:extLst>
            <a:ext uri="{FF2B5EF4-FFF2-40B4-BE49-F238E27FC236}">
              <a16:creationId xmlns:a16="http://schemas.microsoft.com/office/drawing/2014/main" id="{00000000-0008-0000-1100-000005000000}"/>
            </a:ext>
            <a:ext uri="{147F2762-F138-4A5C-976F-8EAC2B608ADB}">
              <a16:predDERef xmlns:a16="http://schemas.microsoft.com/office/drawing/2014/main" pred="{00000000-0008-0000-1300-000004000000}"/>
            </a:ext>
          </a:extLst>
        </xdr:cNvPr>
        <xdr:cNvSpPr txBox="1"/>
      </xdr:nvSpPr>
      <xdr:spPr>
        <a:xfrm>
          <a:off x="2907505" y="4727894"/>
          <a:ext cx="2091373" cy="19653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mn-ea"/>
              <a:cs typeface="+mn-cs"/>
            </a:rPr>
            <a:t>Source: NSS, CBA scenario</a:t>
          </a:r>
          <a:endParaRPr kumimoji="0" lang="en-US" sz="700" b="0" i="0"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2</xdr:col>
      <xdr:colOff>138113</xdr:colOff>
      <xdr:row>11</xdr:row>
      <xdr:rowOff>71438</xdr:rowOff>
    </xdr:from>
    <xdr:to>
      <xdr:col>5</xdr:col>
      <xdr:colOff>407832</xdr:colOff>
      <xdr:row>26</xdr:row>
      <xdr:rowOff>45244</xdr:rowOff>
    </xdr:to>
    <xdr:graphicFrame macro="">
      <xdr:nvGraphicFramePr>
        <xdr:cNvPr id="6" name="Chart 5">
          <a:extLst>
            <a:ext uri="{FF2B5EF4-FFF2-40B4-BE49-F238E27FC236}">
              <a16:creationId xmlns:a16="http://schemas.microsoft.com/office/drawing/2014/main" id="{00000000-0008-0000-1100-000006000000}"/>
            </a:ext>
            <a:ext uri="{147F2762-F138-4A5C-976F-8EAC2B608ADB}">
              <a16:predDERef xmlns:a16="http://schemas.microsoft.com/office/drawing/2014/main" pre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409575</xdr:colOff>
      <xdr:row>7</xdr:row>
      <xdr:rowOff>114300</xdr:rowOff>
    </xdr:from>
    <xdr:to>
      <xdr:col>6</xdr:col>
      <xdr:colOff>657225</xdr:colOff>
      <xdr:row>10</xdr:row>
      <xdr:rowOff>28574</xdr:rowOff>
    </xdr:to>
    <xdr:sp macro="" textlink="">
      <xdr:nvSpPr>
        <xdr:cNvPr id="2" name="Text Box 3801">
          <a:extLst>
            <a:ext uri="{FF2B5EF4-FFF2-40B4-BE49-F238E27FC236}">
              <a16:creationId xmlns:a16="http://schemas.microsoft.com/office/drawing/2014/main" id="{00000000-0008-0000-1200-000002000000}"/>
            </a:ext>
          </a:extLst>
        </xdr:cNvPr>
        <xdr:cNvSpPr txBox="1">
          <a:spLocks noChangeArrowheads="1"/>
        </xdr:cNvSpPr>
      </xdr:nvSpPr>
      <xdr:spPr bwMode="auto">
        <a:xfrm>
          <a:off x="5257800" y="1581150"/>
          <a:ext cx="2505075" cy="54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19</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scenario (percentage point)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714375</xdr:colOff>
      <xdr:row>20</xdr:row>
      <xdr:rowOff>146958</xdr:rowOff>
    </xdr:from>
    <xdr:to>
      <xdr:col>6</xdr:col>
      <xdr:colOff>714375</xdr:colOff>
      <xdr:row>22</xdr:row>
      <xdr:rowOff>10888</xdr:rowOff>
    </xdr:to>
    <xdr:sp macro="" textlink="">
      <xdr:nvSpPr>
        <xdr:cNvPr id="4" name="Text Box 57">
          <a:extLst>
            <a:ext uri="{FF2B5EF4-FFF2-40B4-BE49-F238E27FC236}">
              <a16:creationId xmlns:a16="http://schemas.microsoft.com/office/drawing/2014/main" id="{00000000-0008-0000-1200-000004000000}"/>
            </a:ext>
          </a:extLst>
        </xdr:cNvPr>
        <xdr:cNvSpPr txBox="1"/>
      </xdr:nvSpPr>
      <xdr:spPr>
        <a:xfrm>
          <a:off x="6309632" y="4392387"/>
          <a:ext cx="1502229" cy="28847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assessment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450850</xdr:colOff>
      <xdr:row>9</xdr:row>
      <xdr:rowOff>133350</xdr:rowOff>
    </xdr:from>
    <xdr:to>
      <xdr:col>6</xdr:col>
      <xdr:colOff>713425</xdr:colOff>
      <xdr:row>21</xdr:row>
      <xdr:rowOff>0</xdr:rowOff>
    </xdr:to>
    <xdr:graphicFrame macro="">
      <xdr:nvGraphicFramePr>
        <xdr:cNvPr id="5" name="Chart 4">
          <a:extLst>
            <a:ext uri="{FF2B5EF4-FFF2-40B4-BE49-F238E27FC236}">
              <a16:creationId xmlns:a16="http://schemas.microsoft.com/office/drawing/2014/main" id="{00000000-0008-0000-1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1</xdr:row>
      <xdr:rowOff>161926</xdr:rowOff>
    </xdr:from>
    <xdr:to>
      <xdr:col>7</xdr:col>
      <xdr:colOff>234315</xdr:colOff>
      <xdr:row>4</xdr:row>
      <xdr:rowOff>95250</xdr:rowOff>
    </xdr:to>
    <xdr:sp macro="" textlink="">
      <xdr:nvSpPr>
        <xdr:cNvPr id="2" name="Text Box 3801">
          <a:extLst>
            <a:ext uri="{FF2B5EF4-FFF2-40B4-BE49-F238E27FC236}">
              <a16:creationId xmlns:a16="http://schemas.microsoft.com/office/drawing/2014/main" id="{00000000-0008-0000-1300-000002000000}"/>
            </a:ext>
          </a:extLst>
        </xdr:cNvPr>
        <xdr:cNvSpPr txBox="1">
          <a:spLocks noChangeArrowheads="1"/>
        </xdr:cNvSpPr>
      </xdr:nvSpPr>
      <xdr:spPr bwMode="auto">
        <a:xfrm>
          <a:off x="4552950" y="342901"/>
          <a:ext cx="2520315"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20</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expectations (%)</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4</xdr:row>
      <xdr:rowOff>9525</xdr:rowOff>
    </xdr:from>
    <xdr:to>
      <xdr:col>7</xdr:col>
      <xdr:colOff>262575</xdr:colOff>
      <xdr:row>14</xdr:row>
      <xdr:rowOff>9525</xdr:rowOff>
    </xdr:to>
    <xdr:graphicFrame macro="">
      <xdr:nvGraphicFramePr>
        <xdr:cNvPr id="3" name="Chart 2">
          <a:extLst>
            <a:ext uri="{FF2B5EF4-FFF2-40B4-BE49-F238E27FC236}">
              <a16:creationId xmlns:a16="http://schemas.microsoft.com/office/drawing/2014/main" id="{00000000-0008-0000-1300-000003000000}"/>
            </a:ext>
            <a:ext uri="{147F2762-F138-4A5C-976F-8EAC2B608ADB}">
              <a16:predDERef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127000</xdr:colOff>
      <xdr:row>13</xdr:row>
      <xdr:rowOff>174625</xdr:rowOff>
    </xdr:from>
    <xdr:to>
      <xdr:col>7</xdr:col>
      <xdr:colOff>350520</xdr:colOff>
      <xdr:row>15</xdr:row>
      <xdr:rowOff>97790</xdr:rowOff>
    </xdr:to>
    <xdr:sp macro="" textlink="">
      <xdr:nvSpPr>
        <xdr:cNvPr id="4" name="Text Box 58">
          <a:extLst>
            <a:ext uri="{FF2B5EF4-FFF2-40B4-BE49-F238E27FC236}">
              <a16:creationId xmlns:a16="http://schemas.microsoft.com/office/drawing/2014/main" id="{00000000-0008-0000-1300-000004000000}"/>
            </a:ext>
            <a:ext uri="{147F2762-F138-4A5C-976F-8EAC2B608ADB}">
              <a16:predDERef xmlns:a16="http://schemas.microsoft.com/office/drawing/2014/main" pred="{00000000-0008-0000-1A00-000003000000}"/>
            </a:ext>
          </a:extLst>
        </xdr:cNvPr>
        <xdr:cNvSpPr txBox="1"/>
      </xdr:nvSpPr>
      <xdr:spPr>
        <a:xfrm>
          <a:off x="6870700" y="2870200"/>
          <a:ext cx="2480945" cy="3422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assessment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726528</xdr:colOff>
      <xdr:row>8</xdr:row>
      <xdr:rowOff>19050</xdr:rowOff>
    </xdr:from>
    <xdr:to>
      <xdr:col>9</xdr:col>
      <xdr:colOff>236628</xdr:colOff>
      <xdr:row>11</xdr:row>
      <xdr:rowOff>28575</xdr:rowOff>
    </xdr:to>
    <xdr:sp macro="" textlink="">
      <xdr:nvSpPr>
        <xdr:cNvPr id="2" name="Text Box 3801">
          <a:extLst>
            <a:ext uri="{FF2B5EF4-FFF2-40B4-BE49-F238E27FC236}">
              <a16:creationId xmlns:a16="http://schemas.microsoft.com/office/drawing/2014/main" id="{00000000-0008-0000-1400-000002000000}"/>
            </a:ext>
          </a:extLst>
        </xdr:cNvPr>
        <xdr:cNvSpPr txBox="1">
          <a:spLocks noChangeArrowheads="1"/>
        </xdr:cNvSpPr>
      </xdr:nvSpPr>
      <xdr:spPr bwMode="auto">
        <a:xfrm>
          <a:off x="5879553" y="1695450"/>
          <a:ext cx="2520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21</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Household inflation expectation surveys</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40399</xdr:colOff>
      <xdr:row>10</xdr:row>
      <xdr:rowOff>116928</xdr:rowOff>
    </xdr:from>
    <xdr:to>
      <xdr:col>9</xdr:col>
      <xdr:colOff>302974</xdr:colOff>
      <xdr:row>20</xdr:row>
      <xdr:rowOff>107403</xdr:rowOff>
    </xdr:to>
    <xdr:graphicFrame macro="">
      <xdr:nvGraphicFramePr>
        <xdr:cNvPr id="3" name="Chart 2">
          <a:extLst>
            <a:ext uri="{FF2B5EF4-FFF2-40B4-BE49-F238E27FC236}">
              <a16:creationId xmlns:a16="http://schemas.microsoft.com/office/drawing/2014/main" id="{00000000-0008-0000-1400-000003000000}"/>
            </a:ext>
            <a:ext uri="{147F2762-F138-4A5C-976F-8EAC2B608ADB}">
              <a16:predDERef xmlns:a16="http://schemas.microsoft.com/office/drawing/2014/main" pre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64046</xdr:colOff>
      <xdr:row>20</xdr:row>
      <xdr:rowOff>135540</xdr:rowOff>
    </xdr:from>
    <xdr:to>
      <xdr:col>9</xdr:col>
      <xdr:colOff>405041</xdr:colOff>
      <xdr:row>22</xdr:row>
      <xdr:rowOff>58048</xdr:rowOff>
    </xdr:to>
    <xdr:sp macro="" textlink="">
      <xdr:nvSpPr>
        <xdr:cNvPr id="4" name="Text Box 58">
          <a:extLst>
            <a:ext uri="{FF2B5EF4-FFF2-40B4-BE49-F238E27FC236}">
              <a16:creationId xmlns:a16="http://schemas.microsoft.com/office/drawing/2014/main" id="{00000000-0008-0000-1400-000004000000}"/>
            </a:ext>
            <a:ext uri="{147F2762-F138-4A5C-976F-8EAC2B608ADB}">
              <a16:predDERef xmlns:a16="http://schemas.microsoft.com/office/drawing/2014/main" pred="{00000000-0008-0000-1A00-000003000000}"/>
            </a:ext>
          </a:extLst>
        </xdr:cNvPr>
        <xdr:cNvSpPr txBox="1"/>
      </xdr:nvSpPr>
      <xdr:spPr>
        <a:xfrm>
          <a:off x="7539529" y="4339678"/>
          <a:ext cx="1102995" cy="34292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3990974</xdr:colOff>
      <xdr:row>5</xdr:row>
      <xdr:rowOff>133351</xdr:rowOff>
    </xdr:from>
    <xdr:to>
      <xdr:col>3</xdr:col>
      <xdr:colOff>348299</xdr:colOff>
      <xdr:row>8</xdr:row>
      <xdr:rowOff>91441</xdr:rowOff>
    </xdr:to>
    <xdr:sp macro="" textlink="">
      <xdr:nvSpPr>
        <xdr:cNvPr id="2" name="Text Box 3801">
          <a:extLst>
            <a:ext uri="{FF2B5EF4-FFF2-40B4-BE49-F238E27FC236}">
              <a16:creationId xmlns:a16="http://schemas.microsoft.com/office/drawing/2014/main" id="{00000000-0008-0000-1500-000002000000}"/>
            </a:ext>
          </a:extLst>
        </xdr:cNvPr>
        <xdr:cNvSpPr txBox="1">
          <a:spLocks noChangeArrowheads="1"/>
        </xdr:cNvSpPr>
      </xdr:nvSpPr>
      <xdr:spPr bwMode="auto">
        <a:xfrm>
          <a:off x="3990974" y="1085851"/>
          <a:ext cx="2520000"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22</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Possible scenarios of economic development in the prevailing situation</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4076698</xdr:colOff>
      <xdr:row>8</xdr:row>
      <xdr:rowOff>121921</xdr:rowOff>
    </xdr:from>
    <xdr:to>
      <xdr:col>3</xdr:col>
      <xdr:colOff>434023</xdr:colOff>
      <xdr:row>23</xdr:row>
      <xdr:rowOff>99060</xdr:rowOff>
    </xdr:to>
    <xdr:graphicFrame macro="">
      <xdr:nvGraphicFramePr>
        <xdr:cNvPr id="3" name="Chart 2">
          <a:extLst>
            <a:ext uri="{FF2B5EF4-FFF2-40B4-BE49-F238E27FC236}">
              <a16:creationId xmlns:a16="http://schemas.microsoft.com/office/drawing/2014/main" id="{00000000-0008-0000-1500-000003000000}"/>
            </a:ext>
            <a:ext uri="{147F2762-F138-4A5C-976F-8EAC2B608ADB}">
              <a16:predDERef xmlns:a16="http://schemas.microsoft.com/office/drawing/2014/main" pre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666750</xdr:colOff>
      <xdr:row>23</xdr:row>
      <xdr:rowOff>133350</xdr:rowOff>
    </xdr:from>
    <xdr:to>
      <xdr:col>3</xdr:col>
      <xdr:colOff>588645</xdr:colOff>
      <xdr:row>25</xdr:row>
      <xdr:rowOff>38735</xdr:rowOff>
    </xdr:to>
    <xdr:sp macro="" textlink="">
      <xdr:nvSpPr>
        <xdr:cNvPr id="4" name="Text Box 3863">
          <a:extLst>
            <a:ext uri="{FF2B5EF4-FFF2-40B4-BE49-F238E27FC236}">
              <a16:creationId xmlns:a16="http://schemas.microsoft.com/office/drawing/2014/main" id="{00000000-0008-0000-1500-000004000000}"/>
            </a:ext>
            <a:ext uri="{147F2762-F138-4A5C-976F-8EAC2B608ADB}">
              <a16:predDERef xmlns:a16="http://schemas.microsoft.com/office/drawing/2014/main" pred="{00000000-0008-0000-1100-000005000000}"/>
            </a:ext>
          </a:extLst>
        </xdr:cNvPr>
        <xdr:cNvSpPr txBox="1"/>
      </xdr:nvSpPr>
      <xdr:spPr>
        <a:xfrm>
          <a:off x="4752975" y="4514850"/>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CBA expected scenario</a:t>
          </a:r>
          <a:endParaRPr lang="en-US" sz="700">
            <a:effectLst/>
            <a:latin typeface="GHEA Grapalat" panose="02000506050000020003" pitchFamily="50" charset="0"/>
            <a:ea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125068</xdr:colOff>
      <xdr:row>1</xdr:row>
      <xdr:rowOff>0</xdr:rowOff>
    </xdr:from>
    <xdr:to>
      <xdr:col>11</xdr:col>
      <xdr:colOff>389146</xdr:colOff>
      <xdr:row>10</xdr:row>
      <xdr:rowOff>50131</xdr:rowOff>
    </xdr:to>
    <xdr:sp macro="" textlink="">
      <xdr:nvSpPr>
        <xdr:cNvPr id="5" name="Text Box 3801">
          <a:extLst>
            <a:ext uri="{FF2B5EF4-FFF2-40B4-BE49-F238E27FC236}">
              <a16:creationId xmlns:a16="http://schemas.microsoft.com/office/drawing/2014/main" id="{00000000-0008-0000-1600-000005000000}"/>
            </a:ext>
          </a:extLst>
        </xdr:cNvPr>
        <xdr:cNvSpPr txBox="1">
          <a:spLocks noChangeArrowheads="1"/>
        </xdr:cNvSpPr>
      </xdr:nvSpPr>
      <xdr:spPr bwMode="auto">
        <a:xfrm>
          <a:off x="6140857" y="183816"/>
          <a:ext cx="2520000" cy="96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23</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the beginning of the period under review, the             12-month inflation dropped in line with the outlined path, but climbed up from March. Subsequently, the short-term scenario for that period was revised upwards</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9</xdr:col>
      <xdr:colOff>497769</xdr:colOff>
      <xdr:row>26</xdr:row>
      <xdr:rowOff>71809</xdr:rowOff>
    </xdr:from>
    <xdr:to>
      <xdr:col>11</xdr:col>
      <xdr:colOff>426014</xdr:colOff>
      <xdr:row>28</xdr:row>
      <xdr:rowOff>53365</xdr:rowOff>
    </xdr:to>
    <xdr:sp macro="" textlink="">
      <xdr:nvSpPr>
        <xdr:cNvPr id="4" name="Text Box 293">
          <a:extLst>
            <a:ext uri="{FF2B5EF4-FFF2-40B4-BE49-F238E27FC236}">
              <a16:creationId xmlns:a16="http://schemas.microsoft.com/office/drawing/2014/main" id="{00000000-0008-0000-1600-000004000000}"/>
            </a:ext>
            <a:ext uri="{147F2762-F138-4A5C-976F-8EAC2B608ADB}">
              <a16:predDERef xmlns:a16="http://schemas.microsoft.com/office/drawing/2014/main" pred="{00000000-0008-0000-1700-000003000000}"/>
            </a:ext>
          </a:extLst>
        </xdr:cNvPr>
        <xdr:cNvSpPr txBox="1"/>
      </xdr:nvSpPr>
      <xdr:spPr>
        <a:xfrm>
          <a:off x="7265532" y="4115756"/>
          <a:ext cx="1432193" cy="34918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NSS,CBA</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132850</xdr:colOff>
      <xdr:row>9</xdr:row>
      <xdr:rowOff>91907</xdr:rowOff>
    </xdr:from>
    <xdr:to>
      <xdr:col>11</xdr:col>
      <xdr:colOff>396928</xdr:colOff>
      <xdr:row>26</xdr:row>
      <xdr:rowOff>50131</xdr:rowOff>
    </xdr:to>
    <xdr:graphicFrame macro="">
      <xdr:nvGraphicFramePr>
        <xdr:cNvPr id="2" name="Chart 1">
          <a:extLst>
            <a:ext uri="{FF2B5EF4-FFF2-40B4-BE49-F238E27FC236}">
              <a16:creationId xmlns:a16="http://schemas.microsoft.com/office/drawing/2014/main" id="{6D6BD871-AE00-E1FE-6C53-632CE8EF17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5</xdr:col>
      <xdr:colOff>695325</xdr:colOff>
      <xdr:row>3</xdr:row>
      <xdr:rowOff>9525</xdr:rowOff>
    </xdr:from>
    <xdr:to>
      <xdr:col>9</xdr:col>
      <xdr:colOff>243525</xdr:colOff>
      <xdr:row>6</xdr:row>
      <xdr:rowOff>25066</xdr:rowOff>
    </xdr:to>
    <xdr:sp macro="" textlink="">
      <xdr:nvSpPr>
        <xdr:cNvPr id="3" name="Text Box 3801">
          <a:extLst>
            <a:ext uri="{FF2B5EF4-FFF2-40B4-BE49-F238E27FC236}">
              <a16:creationId xmlns:a16="http://schemas.microsoft.com/office/drawing/2014/main" id="{0483194E-7FC9-4926-AE33-03ADE1C2DA94}"/>
            </a:ext>
          </a:extLst>
        </xdr:cNvPr>
        <xdr:cNvSpPr txBox="1">
          <a:spLocks noChangeArrowheads="1"/>
        </xdr:cNvSpPr>
      </xdr:nvSpPr>
      <xdr:spPr bwMode="auto">
        <a:xfrm>
          <a:off x="3663114" y="641183"/>
          <a:ext cx="2515990" cy="64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24</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Some mitigation of the inflationary environment in the reporting period was followed by inflation skyrocketing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6</xdr:col>
      <xdr:colOff>7620</xdr:colOff>
      <xdr:row>6</xdr:row>
      <xdr:rowOff>15241</xdr:rowOff>
    </xdr:from>
    <xdr:to>
      <xdr:col>9</xdr:col>
      <xdr:colOff>298770</xdr:colOff>
      <xdr:row>17</xdr:row>
      <xdr:rowOff>190501</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371475</xdr:colOff>
      <xdr:row>18</xdr:row>
      <xdr:rowOff>38100</xdr:rowOff>
    </xdr:from>
    <xdr:to>
      <xdr:col>9</xdr:col>
      <xdr:colOff>296377</xdr:colOff>
      <xdr:row>20</xdr:row>
      <xdr:rowOff>1610</xdr:rowOff>
    </xdr:to>
    <xdr:sp macro="" textlink="">
      <xdr:nvSpPr>
        <xdr:cNvPr id="4" name="Text Box 293">
          <a:extLst>
            <a:ext uri="{FF2B5EF4-FFF2-40B4-BE49-F238E27FC236}">
              <a16:creationId xmlns:a16="http://schemas.microsoft.com/office/drawing/2014/main" id="{00000000-0008-0000-1700-000004000000}"/>
            </a:ext>
            <a:ext uri="{147F2762-F138-4A5C-976F-8EAC2B608ADB}">
              <a16:predDERef xmlns:a16="http://schemas.microsoft.com/office/drawing/2014/main" pred="{00000000-0008-0000-1700-000003000000}"/>
            </a:ext>
          </a:extLst>
        </xdr:cNvPr>
        <xdr:cNvSpPr txBox="1"/>
      </xdr:nvSpPr>
      <xdr:spPr>
        <a:xfrm>
          <a:off x="4829175" y="3810000"/>
          <a:ext cx="1410802" cy="382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 CBA</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726978</xdr:colOff>
      <xdr:row>5</xdr:row>
      <xdr:rowOff>125605</xdr:rowOff>
    </xdr:from>
    <xdr:to>
      <xdr:col>8</xdr:col>
      <xdr:colOff>229241</xdr:colOff>
      <xdr:row>16</xdr:row>
      <xdr:rowOff>149628</xdr:rowOff>
    </xdr:to>
    <xdr:graphicFrame macro="">
      <xdr:nvGraphicFramePr>
        <xdr:cNvPr id="2" name="Chart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489503</xdr:colOff>
      <xdr:row>17</xdr:row>
      <xdr:rowOff>26615</xdr:rowOff>
    </xdr:from>
    <xdr:to>
      <xdr:col>8</xdr:col>
      <xdr:colOff>226613</xdr:colOff>
      <xdr:row>19</xdr:row>
      <xdr:rowOff>60215</xdr:rowOff>
    </xdr:to>
    <xdr:sp macro="" textlink="">
      <xdr:nvSpPr>
        <xdr:cNvPr id="3" name="Text Box 3863">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1100-000005000000}"/>
            </a:ext>
          </a:extLst>
        </xdr:cNvPr>
        <xdr:cNvSpPr txBox="1"/>
      </xdr:nvSpPr>
      <xdr:spPr>
        <a:xfrm>
          <a:off x="4547981" y="3132593"/>
          <a:ext cx="1998262" cy="3980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Bureau of Economic Analysis (BEA), CBA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4</xdr:col>
      <xdr:colOff>678091</xdr:colOff>
      <xdr:row>3</xdr:row>
      <xdr:rowOff>123030</xdr:rowOff>
    </xdr:from>
    <xdr:to>
      <xdr:col>8</xdr:col>
      <xdr:colOff>177614</xdr:colOff>
      <xdr:row>5</xdr:row>
      <xdr:rowOff>158700</xdr:rowOff>
    </xdr:to>
    <xdr:sp macro="" textlink="">
      <xdr:nvSpPr>
        <xdr:cNvPr id="4" name="Text Box 3877">
          <a:extLst>
            <a:ext uri="{FF2B5EF4-FFF2-40B4-BE49-F238E27FC236}">
              <a16:creationId xmlns:a16="http://schemas.microsoft.com/office/drawing/2014/main" id="{00000000-0008-0000-0300-000004000000}"/>
            </a:ext>
          </a:extLst>
        </xdr:cNvPr>
        <xdr:cNvSpPr txBox="1">
          <a:spLocks noChangeArrowheads="1"/>
        </xdr:cNvSpPr>
      </xdr:nvSpPr>
      <xdr:spPr bwMode="auto">
        <a:xfrm>
          <a:off x="3982852" y="677965"/>
          <a:ext cx="2514392" cy="40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US economic growth scenarios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7</xdr:col>
      <xdr:colOff>23446</xdr:colOff>
      <xdr:row>7</xdr:row>
      <xdr:rowOff>99940</xdr:rowOff>
    </xdr:from>
    <xdr:to>
      <xdr:col>10</xdr:col>
      <xdr:colOff>286021</xdr:colOff>
      <xdr:row>10</xdr:row>
      <xdr:rowOff>175847</xdr:rowOff>
    </xdr:to>
    <xdr:sp macro="" textlink="">
      <xdr:nvSpPr>
        <xdr:cNvPr id="5" name="Text Box 3801">
          <a:extLst>
            <a:ext uri="{FF2B5EF4-FFF2-40B4-BE49-F238E27FC236}">
              <a16:creationId xmlns:a16="http://schemas.microsoft.com/office/drawing/2014/main" id="{00000000-0008-0000-18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6544408" y="1389478"/>
          <a:ext cx="2526594" cy="625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25</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2022 QIII, the growth of US dollar prices on imports of goods and services plummeted over the same quarter of the previous year, y/y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8</xdr:col>
      <xdr:colOff>190687</xdr:colOff>
      <xdr:row>24</xdr:row>
      <xdr:rowOff>147170</xdr:rowOff>
    </xdr:from>
    <xdr:to>
      <xdr:col>10</xdr:col>
      <xdr:colOff>269427</xdr:colOff>
      <xdr:row>26</xdr:row>
      <xdr:rowOff>20992</xdr:rowOff>
    </xdr:to>
    <xdr:sp macro="" textlink="">
      <xdr:nvSpPr>
        <xdr:cNvPr id="8" name="Text Box 3871">
          <a:extLst>
            <a:ext uri="{FF2B5EF4-FFF2-40B4-BE49-F238E27FC236}">
              <a16:creationId xmlns:a16="http://schemas.microsoft.com/office/drawing/2014/main" id="{00000000-0008-0000-1800-000008000000}"/>
            </a:ext>
          </a:extLst>
        </xdr:cNvPr>
        <xdr:cNvSpPr txBox="1"/>
      </xdr:nvSpPr>
      <xdr:spPr>
        <a:xfrm>
          <a:off x="7448737" y="4490570"/>
          <a:ext cx="1583690" cy="23577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CBA estimates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47631</xdr:colOff>
      <xdr:row>10</xdr:row>
      <xdr:rowOff>152406</xdr:rowOff>
    </xdr:from>
    <xdr:to>
      <xdr:col>10</xdr:col>
      <xdr:colOff>310206</xdr:colOff>
      <xdr:row>25</xdr:row>
      <xdr:rowOff>28581</xdr:rowOff>
    </xdr:to>
    <xdr:graphicFrame macro="">
      <xdr:nvGraphicFramePr>
        <xdr:cNvPr id="4" name="Chart 3">
          <a:extLst>
            <a:ext uri="{FF2B5EF4-FFF2-40B4-BE49-F238E27FC236}">
              <a16:creationId xmlns:a16="http://schemas.microsoft.com/office/drawing/2014/main" id="{00000000-0008-0000-1800-000004000000}"/>
            </a:ext>
            <a:ext uri="{147F2762-F138-4A5C-976F-8EAC2B608ADB}">
              <a16:predDERef xmlns:a16="http://schemas.microsoft.com/office/drawing/2014/main" pred="{00000000-0008-0000-2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6</xdr:col>
      <xdr:colOff>190499</xdr:colOff>
      <xdr:row>2</xdr:row>
      <xdr:rowOff>114301</xdr:rowOff>
    </xdr:from>
    <xdr:to>
      <xdr:col>9</xdr:col>
      <xdr:colOff>457470</xdr:colOff>
      <xdr:row>5</xdr:row>
      <xdr:rowOff>170330</xdr:rowOff>
    </xdr:to>
    <xdr:sp macro="" textlink="">
      <xdr:nvSpPr>
        <xdr:cNvPr id="7" name="Text Box 4145">
          <a:extLst>
            <a:ext uri="{FF2B5EF4-FFF2-40B4-BE49-F238E27FC236}">
              <a16:creationId xmlns:a16="http://schemas.microsoft.com/office/drawing/2014/main" id="{00000000-0008-0000-1900-000007000000}"/>
            </a:ext>
          </a:extLst>
        </xdr:cNvPr>
        <xdr:cNvSpPr txBox="1">
          <a:spLocks noChangeArrowheads="1"/>
        </xdr:cNvSpPr>
      </xdr:nvSpPr>
      <xdr:spPr bwMode="auto">
        <a:xfrm>
          <a:off x="4650763" y="480647"/>
          <a:ext cx="2520000" cy="605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26</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3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3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Private spending structure</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(y/y growth)</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251504</xdr:colOff>
      <xdr:row>4</xdr:row>
      <xdr:rowOff>177807</xdr:rowOff>
    </xdr:from>
    <xdr:to>
      <xdr:col>9</xdr:col>
      <xdr:colOff>518475</xdr:colOff>
      <xdr:row>17</xdr:row>
      <xdr:rowOff>3105</xdr:rowOff>
    </xdr:to>
    <xdr:graphicFrame macro="">
      <xdr:nvGraphicFramePr>
        <xdr:cNvPr id="6" name="Chart 1">
          <a:extLst>
            <a:ext uri="{FF2B5EF4-FFF2-40B4-BE49-F238E27FC236}">
              <a16:creationId xmlns:a16="http://schemas.microsoft.com/office/drawing/2014/main" id="{00000000-0008-0000-1900-000006000000}"/>
            </a:ext>
            <a:ext uri="{147F2762-F138-4A5C-976F-8EAC2B608ADB}">
              <a16:predDERef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548117</xdr:colOff>
      <xdr:row>17</xdr:row>
      <xdr:rowOff>121732</xdr:rowOff>
    </xdr:from>
    <xdr:to>
      <xdr:col>9</xdr:col>
      <xdr:colOff>613522</xdr:colOff>
      <xdr:row>19</xdr:row>
      <xdr:rowOff>125542</xdr:rowOff>
    </xdr:to>
    <xdr:sp macro="" textlink="">
      <xdr:nvSpPr>
        <xdr:cNvPr id="3" name="Text Box 296">
          <a:extLst>
            <a:ext uri="{FF2B5EF4-FFF2-40B4-BE49-F238E27FC236}">
              <a16:creationId xmlns:a16="http://schemas.microsoft.com/office/drawing/2014/main" id="{00000000-0008-0000-1900-000003000000}"/>
            </a:ext>
            <a:ext uri="{147F2762-F138-4A5C-976F-8EAC2B608ADB}">
              <a16:predDERef xmlns:a16="http://schemas.microsoft.com/office/drawing/2014/main" pred="{00000000-0008-0000-2400-000002000000}"/>
            </a:ext>
          </a:extLst>
        </xdr:cNvPr>
        <xdr:cNvSpPr txBox="1"/>
      </xdr:nvSpPr>
      <xdr:spPr>
        <a:xfrm>
          <a:off x="5053442" y="3198307"/>
          <a:ext cx="2351405" cy="3657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estimates</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670560</xdr:colOff>
      <xdr:row>7</xdr:row>
      <xdr:rowOff>190501</xdr:rowOff>
    </xdr:from>
    <xdr:to>
      <xdr:col>9</xdr:col>
      <xdr:colOff>180660</xdr:colOff>
      <xdr:row>11</xdr:row>
      <xdr:rowOff>57151</xdr:rowOff>
    </xdr:to>
    <xdr:sp macro="" textlink="">
      <xdr:nvSpPr>
        <xdr:cNvPr id="2" name="Text Box 4145">
          <a:extLst>
            <a:ext uri="{FF2B5EF4-FFF2-40B4-BE49-F238E27FC236}">
              <a16:creationId xmlns:a16="http://schemas.microsoft.com/office/drawing/2014/main" id="{BB0E8926-7F9E-4A66-8741-18CAD2261209}"/>
            </a:ext>
          </a:extLst>
        </xdr:cNvPr>
        <xdr:cNvSpPr txBox="1">
          <a:spLocks noChangeArrowheads="1"/>
        </xdr:cNvSpPr>
      </xdr:nvSpPr>
      <xdr:spPr bwMode="auto">
        <a:xfrm>
          <a:off x="4432935" y="1657351"/>
          <a:ext cx="2520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2022 QIII, net exports position improved significantly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(net real exports, y/y, %, positive sign - improvement)</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546100</xdr:colOff>
      <xdr:row>23</xdr:row>
      <xdr:rowOff>188595</xdr:rowOff>
    </xdr:from>
    <xdr:to>
      <xdr:col>9</xdr:col>
      <xdr:colOff>133350</xdr:colOff>
      <xdr:row>25</xdr:row>
      <xdr:rowOff>43180</xdr:rowOff>
    </xdr:to>
    <xdr:sp macro="" textlink="">
      <xdr:nvSpPr>
        <xdr:cNvPr id="10" name="Text Box 297">
          <a:extLst>
            <a:ext uri="{FF2B5EF4-FFF2-40B4-BE49-F238E27FC236}">
              <a16:creationId xmlns:a16="http://schemas.microsoft.com/office/drawing/2014/main" id="{00000000-0008-0000-1A00-00000A000000}"/>
            </a:ext>
            <a:ext uri="{147F2762-F138-4A5C-976F-8EAC2B608ADB}">
              <a16:predDERef xmlns:a16="http://schemas.microsoft.com/office/drawing/2014/main" pred="{00000000-0008-0000-2500-000003000000}"/>
            </a:ext>
          </a:extLst>
        </xdr:cNvPr>
        <xdr:cNvSpPr txBox="1"/>
      </xdr:nvSpPr>
      <xdr:spPr>
        <a:xfrm>
          <a:off x="5813425" y="5008245"/>
          <a:ext cx="1092200" cy="2736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641985</xdr:colOff>
      <xdr:row>10</xdr:row>
      <xdr:rowOff>180975</xdr:rowOff>
    </xdr:from>
    <xdr:to>
      <xdr:col>9</xdr:col>
      <xdr:colOff>152085</xdr:colOff>
      <xdr:row>24</xdr:row>
      <xdr:rowOff>19050</xdr:rowOff>
    </xdr:to>
    <xdr:graphicFrame macro="">
      <xdr:nvGraphicFramePr>
        <xdr:cNvPr id="4" name="Chart 3">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2B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318135</xdr:colOff>
      <xdr:row>14</xdr:row>
      <xdr:rowOff>53340</xdr:rowOff>
    </xdr:from>
    <xdr:to>
      <xdr:col>18</xdr:col>
      <xdr:colOff>91440</xdr:colOff>
      <xdr:row>16</xdr:row>
      <xdr:rowOff>60960</xdr:rowOff>
    </xdr:to>
    <xdr:sp macro="" textlink="">
      <xdr:nvSpPr>
        <xdr:cNvPr id="6" name="Text Box 3801">
          <a:extLst>
            <a:ext uri="{FF2B5EF4-FFF2-40B4-BE49-F238E27FC236}">
              <a16:creationId xmlns:a16="http://schemas.microsoft.com/office/drawing/2014/main" id="{00000000-0008-0000-1A00-000006000000}"/>
            </a:ext>
            <a:ext uri="{147F2762-F138-4A5C-976F-8EAC2B608ADB}">
              <a16:predDERef xmlns:a16="http://schemas.microsoft.com/office/drawing/2014/main" pred="{00000000-0008-0000-1900-000004000000}"/>
            </a:ext>
          </a:extLst>
        </xdr:cNvPr>
        <xdr:cNvSpPr txBox="1">
          <a:spLocks noChangeArrowheads="1"/>
        </xdr:cNvSpPr>
      </xdr:nvSpPr>
      <xdr:spPr bwMode="auto">
        <a:xfrm>
          <a:off x="8595360" y="2987040"/>
          <a:ext cx="504063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eaLnBrk="1" fontAlgn="auto" latinLnBrk="0" hangingPunct="1"/>
          <a:r>
            <a:rPr lang="en-US" sz="1100" b="1" i="0" baseline="0">
              <a:effectLst/>
              <a:latin typeface="+mn-lt"/>
              <a:ea typeface="+mn-ea"/>
              <a:cs typeface="+mn-cs"/>
            </a:rPr>
            <a:t> </a:t>
          </a:r>
          <a:endParaRPr lang="en-US"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9</xdr:col>
      <xdr:colOff>24954</xdr:colOff>
      <xdr:row>7</xdr:row>
      <xdr:rowOff>47296</xdr:rowOff>
    </xdr:from>
    <xdr:to>
      <xdr:col>12</xdr:col>
      <xdr:colOff>258634</xdr:colOff>
      <xdr:row>9</xdr:row>
      <xdr:rowOff>170793</xdr:rowOff>
    </xdr:to>
    <xdr:sp macro="" textlink="">
      <xdr:nvSpPr>
        <xdr:cNvPr id="5" name="Text Box 4145">
          <a:extLst>
            <a:ext uri="{FF2B5EF4-FFF2-40B4-BE49-F238E27FC236}">
              <a16:creationId xmlns:a16="http://schemas.microsoft.com/office/drawing/2014/main" id="{00000000-0008-0000-1D00-000005000000}"/>
            </a:ext>
          </a:extLst>
        </xdr:cNvPr>
        <xdr:cNvSpPr txBox="1">
          <a:spLocks noChangeArrowheads="1"/>
        </xdr:cNvSpPr>
      </xdr:nvSpPr>
      <xdr:spPr bwMode="auto">
        <a:xfrm>
          <a:off x="4800592" y="1518744"/>
          <a:ext cx="2499973" cy="543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28</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policy in the third quarter of 2022 had a neutral impact over the previous quarter</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469900</xdr:colOff>
      <xdr:row>19</xdr:row>
      <xdr:rowOff>49530</xdr:rowOff>
    </xdr:from>
    <xdr:to>
      <xdr:col>12</xdr:col>
      <xdr:colOff>393700</xdr:colOff>
      <xdr:row>20</xdr:row>
      <xdr:rowOff>93980</xdr:rowOff>
    </xdr:to>
    <xdr:sp macro="" textlink="">
      <xdr:nvSpPr>
        <xdr:cNvPr id="6" name="Text Box 298">
          <a:extLst>
            <a:ext uri="{FF2B5EF4-FFF2-40B4-BE49-F238E27FC236}">
              <a16:creationId xmlns:a16="http://schemas.microsoft.com/office/drawing/2014/main" id="{00000000-0008-0000-1D00-000006000000}"/>
            </a:ext>
            <a:ext uri="{147F2762-F138-4A5C-976F-8EAC2B608ADB}">
              <a16:predDERef xmlns:a16="http://schemas.microsoft.com/office/drawing/2014/main" pred="{00000000-0008-0000-2500-000003000000}"/>
            </a:ext>
          </a:extLst>
        </xdr:cNvPr>
        <xdr:cNvSpPr txBox="1"/>
      </xdr:nvSpPr>
      <xdr:spPr>
        <a:xfrm>
          <a:off x="5984875" y="4030980"/>
          <a:ext cx="142875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CBA estimate</a:t>
          </a: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66676</xdr:colOff>
      <xdr:row>9</xdr:row>
      <xdr:rowOff>76200</xdr:rowOff>
    </xdr:from>
    <xdr:to>
      <xdr:col>12</xdr:col>
      <xdr:colOff>329251</xdr:colOff>
      <xdr:row>19</xdr:row>
      <xdr:rowOff>0</xdr:rowOff>
    </xdr:to>
    <xdr:graphicFrame macro="">
      <xdr:nvGraphicFramePr>
        <xdr:cNvPr id="2" name="Chart 1">
          <a:extLst>
            <a:ext uri="{FF2B5EF4-FFF2-40B4-BE49-F238E27FC236}">
              <a16:creationId xmlns:a16="http://schemas.microsoft.com/office/drawing/2014/main" id="{00000000-0008-0000-1D00-000002000000}"/>
            </a:ext>
            <a:ext uri="{147F2762-F138-4A5C-976F-8EAC2B608ADB}">
              <a16:predDERef xmlns:a16="http://schemas.microsoft.com/office/drawing/2014/main" pred="{00000000-0008-0000-2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0</xdr:colOff>
      <xdr:row>4</xdr:row>
      <xdr:rowOff>171450</xdr:rowOff>
    </xdr:from>
    <xdr:to>
      <xdr:col>10</xdr:col>
      <xdr:colOff>262575</xdr:colOff>
      <xdr:row>7</xdr:row>
      <xdr:rowOff>85725</xdr:rowOff>
    </xdr:to>
    <xdr:sp macro="" textlink="">
      <xdr:nvSpPr>
        <xdr:cNvPr id="2" name="Text Box 4145">
          <a:extLst>
            <a:ext uri="{FF2B5EF4-FFF2-40B4-BE49-F238E27FC236}">
              <a16:creationId xmlns:a16="http://schemas.microsoft.com/office/drawing/2014/main" id="{00000000-0008-0000-1E00-000002000000}"/>
            </a:ext>
          </a:extLst>
        </xdr:cNvPr>
        <xdr:cNvSpPr txBox="1">
          <a:spLocks noChangeArrowheads="1"/>
        </xdr:cNvSpPr>
      </xdr:nvSpPr>
      <xdr:spPr bwMode="auto">
        <a:xfrm>
          <a:off x="7296150" y="1009650"/>
          <a:ext cx="25200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selected indicators of the consolidated budget</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AMD billion</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3809</xdr:colOff>
      <xdr:row>7</xdr:row>
      <xdr:rowOff>53975</xdr:rowOff>
    </xdr:from>
    <xdr:to>
      <xdr:col>10</xdr:col>
      <xdr:colOff>266384</xdr:colOff>
      <xdr:row>16</xdr:row>
      <xdr:rowOff>123825</xdr:rowOff>
    </xdr:to>
    <xdr:graphicFrame macro="">
      <xdr:nvGraphicFramePr>
        <xdr:cNvPr id="3" name="Chart 2" descr="Description: Description: Description:  ïåò">
          <a:extLst>
            <a:ext uri="{FF2B5EF4-FFF2-40B4-BE49-F238E27FC236}">
              <a16:creationId xmlns:a16="http://schemas.microsoft.com/office/drawing/2014/main" id="{00000000-0008-0000-1E00-000003000000}"/>
            </a:ext>
            <a:ext uri="{147F2762-F138-4A5C-976F-8EAC2B608ADB}">
              <a16:predDERef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47624</xdr:colOff>
      <xdr:row>16</xdr:row>
      <xdr:rowOff>75565</xdr:rowOff>
    </xdr:from>
    <xdr:to>
      <xdr:col>10</xdr:col>
      <xdr:colOff>284479</xdr:colOff>
      <xdr:row>17</xdr:row>
      <xdr:rowOff>120015</xdr:rowOff>
    </xdr:to>
    <xdr:sp macro="" textlink="">
      <xdr:nvSpPr>
        <xdr:cNvPr id="4" name="Text Box 302">
          <a:extLst>
            <a:ext uri="{FF2B5EF4-FFF2-40B4-BE49-F238E27FC236}">
              <a16:creationId xmlns:a16="http://schemas.microsoft.com/office/drawing/2014/main" id="{00000000-0008-0000-1E00-000004000000}"/>
            </a:ext>
            <a:ext uri="{147F2762-F138-4A5C-976F-8EAC2B608ADB}">
              <a16:predDERef xmlns:a16="http://schemas.microsoft.com/office/drawing/2014/main" pred="{00000000-0008-0000-2600-000003000000}"/>
            </a:ext>
          </a:extLst>
        </xdr:cNvPr>
        <xdr:cNvSpPr txBox="1"/>
      </xdr:nvSpPr>
      <xdr:spPr>
        <a:xfrm>
          <a:off x="8915399" y="3428365"/>
          <a:ext cx="998855"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688892</xdr:colOff>
      <xdr:row>2</xdr:row>
      <xdr:rowOff>38799</xdr:rowOff>
    </xdr:from>
    <xdr:to>
      <xdr:col>12</xdr:col>
      <xdr:colOff>202837</xdr:colOff>
      <xdr:row>4</xdr:row>
      <xdr:rowOff>104862</xdr:rowOff>
    </xdr:to>
    <xdr:sp macro="" textlink="">
      <xdr:nvSpPr>
        <xdr:cNvPr id="7" name="Text Box 4145">
          <a:extLst>
            <a:ext uri="{FF2B5EF4-FFF2-40B4-BE49-F238E27FC236}">
              <a16:creationId xmlns:a16="http://schemas.microsoft.com/office/drawing/2014/main" id="{00000000-0008-0000-1F00-000007000000}"/>
            </a:ext>
          </a:extLst>
        </xdr:cNvPr>
        <xdr:cNvSpPr txBox="1">
          <a:spLocks noChangeArrowheads="1"/>
        </xdr:cNvSpPr>
      </xdr:nvSpPr>
      <xdr:spPr bwMode="auto">
        <a:xfrm>
          <a:off x="6928204" y="405817"/>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GDP Sectoral Structure </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(y/y growth, %)</a:t>
          </a:r>
          <a:r>
            <a:rPr kumimoji="0" lang="en-US" sz="700" b="0"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34565</xdr:colOff>
      <xdr:row>4</xdr:row>
      <xdr:rowOff>174749</xdr:rowOff>
    </xdr:from>
    <xdr:to>
      <xdr:col>12</xdr:col>
      <xdr:colOff>300024</xdr:colOff>
      <xdr:row>17</xdr:row>
      <xdr:rowOff>34954</xdr:rowOff>
    </xdr:to>
    <xdr:graphicFrame macro="">
      <xdr:nvGraphicFramePr>
        <xdr:cNvPr id="2" name="Object 4141">
          <a:extLst>
            <a:ext uri="{FF2B5EF4-FFF2-40B4-BE49-F238E27FC236}">
              <a16:creationId xmlns:a16="http://schemas.microsoft.com/office/drawing/2014/main" id="{00000000-0008-0000-1F00-000002000000}"/>
            </a:ext>
            <a:ext uri="{147F2762-F138-4A5C-976F-8EAC2B608ADB}">
              <a16:predDERef xmlns:a16="http://schemas.microsoft.com/office/drawing/2014/main" pred="{00000000-0008-0000-2F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91389</xdr:colOff>
      <xdr:row>17</xdr:row>
      <xdr:rowOff>80274</xdr:rowOff>
    </xdr:from>
    <xdr:to>
      <xdr:col>12</xdr:col>
      <xdr:colOff>309961</xdr:colOff>
      <xdr:row>18</xdr:row>
      <xdr:rowOff>108724</xdr:rowOff>
    </xdr:to>
    <xdr:sp macro="" textlink="">
      <xdr:nvSpPr>
        <xdr:cNvPr id="5" name="Text Box 306">
          <a:extLst>
            <a:ext uri="{FF2B5EF4-FFF2-40B4-BE49-F238E27FC236}">
              <a16:creationId xmlns:a16="http://schemas.microsoft.com/office/drawing/2014/main" id="{00000000-0008-0000-1F00-000005000000}"/>
            </a:ext>
            <a:ext uri="{147F2762-F138-4A5C-976F-8EAC2B608ADB}">
              <a16:predDERef xmlns:a16="http://schemas.microsoft.com/office/drawing/2014/main" pred="{00000000-0008-0000-2900-000003000000}"/>
            </a:ext>
          </a:extLst>
        </xdr:cNvPr>
        <xdr:cNvSpPr txBox="1"/>
      </xdr:nvSpPr>
      <xdr:spPr>
        <a:xfrm>
          <a:off x="7903637" y="3199930"/>
          <a:ext cx="1739076" cy="21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estimates</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142874</xdr:colOff>
      <xdr:row>3</xdr:row>
      <xdr:rowOff>95250</xdr:rowOff>
    </xdr:from>
    <xdr:to>
      <xdr:col>7</xdr:col>
      <xdr:colOff>409531</xdr:colOff>
      <xdr:row>5</xdr:row>
      <xdr:rowOff>171450</xdr:rowOff>
    </xdr:to>
    <xdr:sp macro="" textlink="">
      <xdr:nvSpPr>
        <xdr:cNvPr id="9" name="Text Box 4093">
          <a:extLst>
            <a:ext uri="{FF2B5EF4-FFF2-40B4-BE49-F238E27FC236}">
              <a16:creationId xmlns:a16="http://schemas.microsoft.com/office/drawing/2014/main" id="{00000000-0008-0000-2000-000009000000}"/>
            </a:ext>
          </a:extLst>
        </xdr:cNvPr>
        <xdr:cNvSpPr txBox="1">
          <a:spLocks noChangeArrowheads="1"/>
        </xdr:cNvSpPr>
      </xdr:nvSpPr>
      <xdr:spPr bwMode="auto">
        <a:xfrm>
          <a:off x="3147331" y="699407"/>
          <a:ext cx="2520000"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wages</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(y/y growth,</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171450</xdr:colOff>
      <xdr:row>14</xdr:row>
      <xdr:rowOff>136526</xdr:rowOff>
    </xdr:from>
    <xdr:to>
      <xdr:col>7</xdr:col>
      <xdr:colOff>425450</xdr:colOff>
      <xdr:row>16</xdr:row>
      <xdr:rowOff>38101</xdr:rowOff>
    </xdr:to>
    <xdr:sp macro="" textlink="">
      <xdr:nvSpPr>
        <xdr:cNvPr id="3" name="Text Box 308">
          <a:extLst>
            <a:ext uri="{FF2B5EF4-FFF2-40B4-BE49-F238E27FC236}">
              <a16:creationId xmlns:a16="http://schemas.microsoft.com/office/drawing/2014/main" id="{00000000-0008-0000-2000-000003000000}"/>
            </a:ext>
            <a:ext uri="{147F2762-F138-4A5C-976F-8EAC2B608ADB}">
              <a16:predDERef xmlns:a16="http://schemas.microsoft.com/office/drawing/2014/main" pred="{00000000-0008-0000-2A00-00000C000000}"/>
            </a:ext>
          </a:extLst>
        </xdr:cNvPr>
        <xdr:cNvSpPr txBox="1"/>
      </xdr:nvSpPr>
      <xdr:spPr>
        <a:xfrm>
          <a:off x="3981450" y="2984501"/>
          <a:ext cx="1778000" cy="263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161924</xdr:colOff>
      <xdr:row>5</xdr:row>
      <xdr:rowOff>47625</xdr:rowOff>
    </xdr:from>
    <xdr:to>
      <xdr:col>7</xdr:col>
      <xdr:colOff>424499</xdr:colOff>
      <xdr:row>14</xdr:row>
      <xdr:rowOff>18825</xdr:rowOff>
    </xdr:to>
    <xdr:graphicFrame macro="">
      <xdr:nvGraphicFramePr>
        <xdr:cNvPr id="4" name="Chart 3">
          <a:extLst>
            <a:ext uri="{FF2B5EF4-FFF2-40B4-BE49-F238E27FC236}">
              <a16:creationId xmlns:a16="http://schemas.microsoft.com/office/drawing/2014/main" id="{00000000-0008-0000-2000-000004000000}"/>
            </a:ext>
            <a:ext uri="{147F2762-F138-4A5C-976F-8EAC2B608ADB}">
              <a16:predDERef xmlns:a16="http://schemas.microsoft.com/office/drawing/2014/main" pred="{00000000-0008-0000-3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635000</xdr:colOff>
      <xdr:row>3</xdr:row>
      <xdr:rowOff>1</xdr:rowOff>
    </xdr:from>
    <xdr:to>
      <xdr:col>9</xdr:col>
      <xdr:colOff>400050</xdr:colOff>
      <xdr:row>5</xdr:row>
      <xdr:rowOff>114301</xdr:rowOff>
    </xdr:to>
    <xdr:sp macro="" textlink="">
      <xdr:nvSpPr>
        <xdr:cNvPr id="4" name="Text Box 4093">
          <a:extLst>
            <a:ext uri="{FF2B5EF4-FFF2-40B4-BE49-F238E27FC236}">
              <a16:creationId xmlns:a16="http://schemas.microsoft.com/office/drawing/2014/main" id="{00000000-0008-0000-2100-000004000000}"/>
            </a:ext>
          </a:extLst>
        </xdr:cNvPr>
        <xdr:cNvSpPr txBox="1">
          <a:spLocks noChangeArrowheads="1"/>
        </xdr:cNvSpPr>
      </xdr:nvSpPr>
      <xdr:spPr bwMode="auto">
        <a:xfrm>
          <a:off x="4445000" y="609601"/>
          <a:ext cx="2813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182880</xdr:colOff>
      <xdr:row>15</xdr:row>
      <xdr:rowOff>107950</xdr:rowOff>
    </xdr:from>
    <xdr:to>
      <xdr:col>9</xdr:col>
      <xdr:colOff>223520</xdr:colOff>
      <xdr:row>17</xdr:row>
      <xdr:rowOff>83185</xdr:rowOff>
    </xdr:to>
    <xdr:sp macro="" textlink="">
      <xdr:nvSpPr>
        <xdr:cNvPr id="5" name="Text Box 309">
          <a:extLst>
            <a:ext uri="{FF2B5EF4-FFF2-40B4-BE49-F238E27FC236}">
              <a16:creationId xmlns:a16="http://schemas.microsoft.com/office/drawing/2014/main" id="{00000000-0008-0000-2100-000005000000}"/>
            </a:ext>
          </a:extLst>
        </xdr:cNvPr>
        <xdr:cNvSpPr txBox="1"/>
      </xdr:nvSpPr>
      <xdr:spPr>
        <a:xfrm>
          <a:off x="4754880" y="3232150"/>
          <a:ext cx="2326640" cy="3943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600075</xdr:colOff>
      <xdr:row>5</xdr:row>
      <xdr:rowOff>19050</xdr:rowOff>
    </xdr:from>
    <xdr:to>
      <xdr:col>9</xdr:col>
      <xdr:colOff>257175</xdr:colOff>
      <xdr:row>15</xdr:row>
      <xdr:rowOff>104775</xdr:rowOff>
    </xdr:to>
    <xdr:graphicFrame macro="">
      <xdr:nvGraphicFramePr>
        <xdr:cNvPr id="6" name="Chart 5">
          <a:extLst>
            <a:ext uri="{FF2B5EF4-FFF2-40B4-BE49-F238E27FC236}">
              <a16:creationId xmlns:a16="http://schemas.microsoft.com/office/drawing/2014/main" id="{00000000-0008-0000-2100-000006000000}"/>
            </a:ext>
            <a:ext uri="{147F2762-F138-4A5C-976F-8EAC2B608ADB}">
              <a16:predDERef xmlns:a16="http://schemas.microsoft.com/office/drawing/2014/main" pred="{00000000-0008-0000-3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8</xdr:col>
      <xdr:colOff>284452</xdr:colOff>
      <xdr:row>2</xdr:row>
      <xdr:rowOff>96487</xdr:rowOff>
    </xdr:from>
    <xdr:to>
      <xdr:col>11</xdr:col>
      <xdr:colOff>547027</xdr:colOff>
      <xdr:row>5</xdr:row>
      <xdr:rowOff>164522</xdr:rowOff>
    </xdr:to>
    <xdr:sp macro="" textlink="">
      <xdr:nvSpPr>
        <xdr:cNvPr id="2" name="Text Box 4093">
          <a:extLst>
            <a:ext uri="{FF2B5EF4-FFF2-40B4-BE49-F238E27FC236}">
              <a16:creationId xmlns:a16="http://schemas.microsoft.com/office/drawing/2014/main" id="{00000000-0008-0000-2200-000002000000}"/>
            </a:ext>
          </a:extLst>
        </xdr:cNvPr>
        <xdr:cNvSpPr txBox="1">
          <a:spLocks noChangeArrowheads="1"/>
        </xdr:cNvSpPr>
      </xdr:nvSpPr>
      <xdr:spPr bwMode="auto">
        <a:xfrm>
          <a:off x="5780377" y="515587"/>
          <a:ext cx="2520000" cy="696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the quarter, short-term interest rates still stayed around the CBA policy rate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336150</xdr:colOff>
      <xdr:row>5</xdr:row>
      <xdr:rowOff>69354</xdr:rowOff>
    </xdr:from>
    <xdr:to>
      <xdr:col>11</xdr:col>
      <xdr:colOff>598725</xdr:colOff>
      <xdr:row>17</xdr:row>
      <xdr:rowOff>66871</xdr:rowOff>
    </xdr:to>
    <xdr:graphicFrame macro="">
      <xdr:nvGraphicFramePr>
        <xdr:cNvPr id="3" name="Chart 2">
          <a:extLst>
            <a:ext uri="{FF2B5EF4-FFF2-40B4-BE49-F238E27FC236}">
              <a16:creationId xmlns:a16="http://schemas.microsoft.com/office/drawing/2014/main" id="{00000000-0008-0000-2200-000003000000}"/>
            </a:ext>
            <a:ext uri="{147F2762-F138-4A5C-976F-8EAC2B608ADB}">
              <a16:predDERef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78679</xdr:colOff>
      <xdr:row>17</xdr:row>
      <xdr:rowOff>49673</xdr:rowOff>
    </xdr:from>
    <xdr:to>
      <xdr:col>11</xdr:col>
      <xdr:colOff>593664</xdr:colOff>
      <xdr:row>18</xdr:row>
      <xdr:rowOff>95225</xdr:rowOff>
    </xdr:to>
    <xdr:sp macro="" textlink="">
      <xdr:nvSpPr>
        <xdr:cNvPr id="4" name="Text Box 310">
          <a:extLst>
            <a:ext uri="{FF2B5EF4-FFF2-40B4-BE49-F238E27FC236}">
              <a16:creationId xmlns:a16="http://schemas.microsoft.com/office/drawing/2014/main" id="{00000000-0008-0000-2200-000004000000}"/>
            </a:ext>
            <a:ext uri="{147F2762-F138-4A5C-976F-8EAC2B608ADB}">
              <a16:predDERef xmlns:a16="http://schemas.microsoft.com/office/drawing/2014/main" pred="{00000000-0008-0000-2B00-000003000000}"/>
            </a:ext>
          </a:extLst>
        </xdr:cNvPr>
        <xdr:cNvSpPr txBox="1"/>
      </xdr:nvSpPr>
      <xdr:spPr>
        <a:xfrm>
          <a:off x="7012879" y="3417713"/>
          <a:ext cx="1261745" cy="24367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4708</xdr:colOff>
      <xdr:row>3</xdr:row>
      <xdr:rowOff>91195</xdr:rowOff>
    </xdr:from>
    <xdr:to>
      <xdr:col>9</xdr:col>
      <xdr:colOff>260689</xdr:colOff>
      <xdr:row>15</xdr:row>
      <xdr:rowOff>41030</xdr:rowOff>
    </xdr:to>
    <xdr:graphicFrame macro="">
      <xdr:nvGraphicFramePr>
        <xdr:cNvPr id="2" name="Chart 1">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413238</xdr:colOff>
      <xdr:row>15</xdr:row>
      <xdr:rowOff>85278</xdr:rowOff>
    </xdr:from>
    <xdr:to>
      <xdr:col>9</xdr:col>
      <xdr:colOff>311463</xdr:colOff>
      <xdr:row>17</xdr:row>
      <xdr:rowOff>73269</xdr:rowOff>
    </xdr:to>
    <xdr:sp macro="" textlink="">
      <xdr:nvSpPr>
        <xdr:cNvPr id="3" name="Text Box 3864">
          <a:extLst>
            <a:ext uri="{FF2B5EF4-FFF2-40B4-BE49-F238E27FC236}">
              <a16:creationId xmlns:a16="http://schemas.microsoft.com/office/drawing/2014/main" id="{00000000-0008-0000-0400-000003000000}"/>
            </a:ext>
          </a:extLst>
        </xdr:cNvPr>
        <xdr:cNvSpPr txBox="1"/>
      </xdr:nvSpPr>
      <xdr:spPr>
        <a:xfrm>
          <a:off x="4999892" y="2832874"/>
          <a:ext cx="2162244" cy="35433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Eurostat, CBA projection</a:t>
          </a:r>
        </a:p>
      </xdr:txBody>
    </xdr:sp>
    <xdr:clientData/>
  </xdr:twoCellAnchor>
  <xdr:twoCellAnchor>
    <xdr:from>
      <xdr:col>5</xdr:col>
      <xdr:colOff>712176</xdr:colOff>
      <xdr:row>1</xdr:row>
      <xdr:rowOff>104042</xdr:rowOff>
    </xdr:from>
    <xdr:to>
      <xdr:col>9</xdr:col>
      <xdr:colOff>191183</xdr:colOff>
      <xdr:row>3</xdr:row>
      <xdr:rowOff>109904</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4544157" y="287215"/>
          <a:ext cx="2497699" cy="372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EU economic growth scenarios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665967</xdr:colOff>
      <xdr:row>89</xdr:row>
      <xdr:rowOff>114719</xdr:rowOff>
    </xdr:from>
    <xdr:to>
      <xdr:col>15</xdr:col>
      <xdr:colOff>137967</xdr:colOff>
      <xdr:row>92</xdr:row>
      <xdr:rowOff>87923</xdr:rowOff>
    </xdr:to>
    <xdr:sp macro="" textlink="">
      <xdr:nvSpPr>
        <xdr:cNvPr id="2" name="Text Box 4093">
          <a:extLst>
            <a:ext uri="{FF2B5EF4-FFF2-40B4-BE49-F238E27FC236}">
              <a16:creationId xmlns:a16="http://schemas.microsoft.com/office/drawing/2014/main" id="{00000000-0008-0000-2300-000002000000}"/>
            </a:ext>
          </a:extLst>
        </xdr:cNvPr>
        <xdr:cNvSpPr txBox="1">
          <a:spLocks noChangeArrowheads="1"/>
        </xdr:cNvSpPr>
      </xdr:nvSpPr>
      <xdr:spPr bwMode="auto">
        <a:xfrm>
          <a:off x="9135890" y="1037911"/>
          <a:ext cx="2490692" cy="522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Liquidity absorbed and injected through CBA transactions avergae monthly stock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(AMD million)</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503899</xdr:colOff>
      <xdr:row>107</xdr:row>
      <xdr:rowOff>115315</xdr:rowOff>
    </xdr:from>
    <xdr:to>
      <xdr:col>15</xdr:col>
      <xdr:colOff>233071</xdr:colOff>
      <xdr:row>108</xdr:row>
      <xdr:rowOff>143174</xdr:rowOff>
    </xdr:to>
    <xdr:sp macro="" textlink="">
      <xdr:nvSpPr>
        <xdr:cNvPr id="3" name="Text Box 310">
          <a:extLst>
            <a:ext uri="{FF2B5EF4-FFF2-40B4-BE49-F238E27FC236}">
              <a16:creationId xmlns:a16="http://schemas.microsoft.com/office/drawing/2014/main" id="{00000000-0008-0000-2300-000003000000}"/>
            </a:ext>
            <a:ext uri="{147F2762-F138-4A5C-976F-8EAC2B608ADB}">
              <a16:predDERef xmlns:a16="http://schemas.microsoft.com/office/drawing/2014/main" pred="{00000000-0008-0000-2B00-000003000000}"/>
            </a:ext>
          </a:extLst>
        </xdr:cNvPr>
        <xdr:cNvSpPr txBox="1"/>
      </xdr:nvSpPr>
      <xdr:spPr>
        <a:xfrm>
          <a:off x="10442556" y="4246444"/>
          <a:ext cx="1231401" cy="20747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92</xdr:row>
      <xdr:rowOff>76682</xdr:rowOff>
    </xdr:from>
    <xdr:to>
      <xdr:col>15</xdr:col>
      <xdr:colOff>229309</xdr:colOff>
      <xdr:row>107</xdr:row>
      <xdr:rowOff>178654</xdr:rowOff>
    </xdr:to>
    <xdr:graphicFrame macro="">
      <xdr:nvGraphicFramePr>
        <xdr:cNvPr id="4" name="Chart 3">
          <a:extLst>
            <a:ext uri="{FF2B5EF4-FFF2-40B4-BE49-F238E27FC236}">
              <a16:creationId xmlns:a16="http://schemas.microsoft.com/office/drawing/2014/main" id="{00000000-0008-0000-2300-000004000000}"/>
            </a:ext>
            <a:ext uri="{147F2762-F138-4A5C-976F-8EAC2B608ADB}">
              <a16:predDERef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5</xdr:col>
      <xdr:colOff>640773</xdr:colOff>
      <xdr:row>1</xdr:row>
      <xdr:rowOff>17319</xdr:rowOff>
    </xdr:from>
    <xdr:to>
      <xdr:col>9</xdr:col>
      <xdr:colOff>147410</xdr:colOff>
      <xdr:row>4</xdr:row>
      <xdr:rowOff>95250</xdr:rowOff>
    </xdr:to>
    <xdr:sp macro="" textlink="">
      <xdr:nvSpPr>
        <xdr:cNvPr id="2" name="Text Box 4093">
          <a:extLst>
            <a:ext uri="{FF2B5EF4-FFF2-40B4-BE49-F238E27FC236}">
              <a16:creationId xmlns:a16="http://schemas.microsoft.com/office/drawing/2014/main" id="{00000000-0008-0000-2400-000002000000}"/>
            </a:ext>
          </a:extLst>
        </xdr:cNvPr>
        <xdr:cNvSpPr txBox="1">
          <a:spLocks noChangeArrowheads="1"/>
        </xdr:cNvSpPr>
      </xdr:nvSpPr>
      <xdr:spPr bwMode="auto">
        <a:xfrm>
          <a:off x="4407478" y="225137"/>
          <a:ext cx="2520000" cy="701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35</a:t>
          </a:r>
        </a:p>
        <a:p>
          <a:pPr>
            <a:spcAft>
              <a:spcPts val="0"/>
            </a:spcAft>
          </a:pP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2022 QIII, government bond yields grew along all segments of the curve</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717509</xdr:colOff>
      <xdr:row>4</xdr:row>
      <xdr:rowOff>30857</xdr:rowOff>
    </xdr:from>
    <xdr:to>
      <xdr:col>9</xdr:col>
      <xdr:colOff>224146</xdr:colOff>
      <xdr:row>12</xdr:row>
      <xdr:rowOff>146814</xdr:rowOff>
    </xdr:to>
    <xdr:graphicFrame macro="">
      <xdr:nvGraphicFramePr>
        <xdr:cNvPr id="3" name="Chart 2">
          <a:extLst>
            <a:ext uri="{FF2B5EF4-FFF2-40B4-BE49-F238E27FC236}">
              <a16:creationId xmlns:a16="http://schemas.microsoft.com/office/drawing/2014/main" id="{00000000-0008-0000-2400-000003000000}"/>
            </a:ext>
            <a:ext uri="{147F2762-F138-4A5C-976F-8EAC2B608ADB}">
              <a16:predDERef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201190</xdr:colOff>
      <xdr:row>12</xdr:row>
      <xdr:rowOff>151060</xdr:rowOff>
    </xdr:from>
    <xdr:to>
      <xdr:col>9</xdr:col>
      <xdr:colOff>372640</xdr:colOff>
      <xdr:row>13</xdr:row>
      <xdr:rowOff>206249</xdr:rowOff>
    </xdr:to>
    <xdr:sp macro="" textlink="">
      <xdr:nvSpPr>
        <xdr:cNvPr id="4" name="Text Box 313">
          <a:extLst>
            <a:ext uri="{FF2B5EF4-FFF2-40B4-BE49-F238E27FC236}">
              <a16:creationId xmlns:a16="http://schemas.microsoft.com/office/drawing/2014/main" id="{00000000-0008-0000-2400-000004000000}"/>
            </a:ext>
            <a:ext uri="{147F2762-F138-4A5C-976F-8EAC2B608ADB}">
              <a16:predDERef xmlns:a16="http://schemas.microsoft.com/office/drawing/2014/main" pred="{00000000-0008-0000-2D00-000003000000}"/>
            </a:ext>
          </a:extLst>
        </xdr:cNvPr>
        <xdr:cNvSpPr txBox="1"/>
      </xdr:nvSpPr>
      <xdr:spPr>
        <a:xfrm>
          <a:off x="6227917" y="2644878"/>
          <a:ext cx="924791" cy="26300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0.03285</cdr:y>
    </cdr:from>
    <cdr:to>
      <cdr:x>0.41475</cdr:x>
      <cdr:y>0.10759</cdr:y>
    </cdr:to>
    <cdr:sp macro="" textlink="">
      <cdr:nvSpPr>
        <cdr:cNvPr id="3" name="Text Box 2"/>
        <cdr:cNvSpPr txBox="1"/>
      </cdr:nvSpPr>
      <cdr:spPr>
        <a:xfrm xmlns:a="http://schemas.openxmlformats.org/drawingml/2006/main">
          <a:off x="0" y="59121"/>
          <a:ext cx="1045170" cy="134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Before redemption,%</a:t>
          </a:r>
        </a:p>
        <a:p xmlns:a="http://schemas.openxmlformats.org/drawingml/2006/main">
          <a:endParaRPr lang="en-US" sz="600" b="0" i="1"/>
        </a:p>
      </cdr:txBody>
    </cdr:sp>
  </cdr:relSizeAnchor>
</c:userShapes>
</file>

<file path=xl/drawings/drawing43.xml><?xml version="1.0" encoding="utf-8"?>
<xdr:wsDr xmlns:xdr="http://schemas.openxmlformats.org/drawingml/2006/spreadsheetDrawing" xmlns:a="http://schemas.openxmlformats.org/drawingml/2006/main">
  <xdr:twoCellAnchor>
    <xdr:from>
      <xdr:col>6</xdr:col>
      <xdr:colOff>19049</xdr:colOff>
      <xdr:row>2</xdr:row>
      <xdr:rowOff>47625</xdr:rowOff>
    </xdr:from>
    <xdr:to>
      <xdr:col>9</xdr:col>
      <xdr:colOff>281624</xdr:colOff>
      <xdr:row>5</xdr:row>
      <xdr:rowOff>170823</xdr:rowOff>
    </xdr:to>
    <xdr:sp macro="" textlink="">
      <xdr:nvSpPr>
        <xdr:cNvPr id="2" name="Text Box 4093">
          <a:extLst>
            <a:ext uri="{FF2B5EF4-FFF2-40B4-BE49-F238E27FC236}">
              <a16:creationId xmlns:a16="http://schemas.microsoft.com/office/drawing/2014/main" id="{00000000-0008-0000-2500-000002000000}"/>
            </a:ext>
          </a:extLst>
        </xdr:cNvPr>
        <xdr:cNvSpPr txBox="1">
          <a:spLocks noChangeArrowheads="1"/>
        </xdr:cNvSpPr>
      </xdr:nvSpPr>
      <xdr:spPr bwMode="auto">
        <a:xfrm>
          <a:off x="5524499" y="771525"/>
          <a:ext cx="2520000" cy="666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36</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3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Dynamics of the CBA refinancing rate and government bonds yields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14286</xdr:colOff>
      <xdr:row>4</xdr:row>
      <xdr:rowOff>152400</xdr:rowOff>
    </xdr:from>
    <xdr:to>
      <xdr:col>9</xdr:col>
      <xdr:colOff>276861</xdr:colOff>
      <xdr:row>14</xdr:row>
      <xdr:rowOff>142650</xdr:rowOff>
    </xdr:to>
    <xdr:graphicFrame macro="">
      <xdr:nvGraphicFramePr>
        <xdr:cNvPr id="3" name="Chart 2">
          <a:extLst>
            <a:ext uri="{FF2B5EF4-FFF2-40B4-BE49-F238E27FC236}">
              <a16:creationId xmlns:a16="http://schemas.microsoft.com/office/drawing/2014/main" id="{00000000-0008-0000-2500-000003000000}"/>
            </a:ext>
            <a:ext uri="{147F2762-F138-4A5C-976F-8EAC2B608ADB}">
              <a16:predDERef xmlns:a16="http://schemas.microsoft.com/office/drawing/2014/main" pre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15</xdr:row>
      <xdr:rowOff>76200</xdr:rowOff>
    </xdr:from>
    <xdr:to>
      <xdr:col>9</xdr:col>
      <xdr:colOff>344170</xdr:colOff>
      <xdr:row>17</xdr:row>
      <xdr:rowOff>5080</xdr:rowOff>
    </xdr:to>
    <xdr:sp macro="" textlink="">
      <xdr:nvSpPr>
        <xdr:cNvPr id="4" name="Text Box 314">
          <a:extLst>
            <a:ext uri="{FF2B5EF4-FFF2-40B4-BE49-F238E27FC236}">
              <a16:creationId xmlns:a16="http://schemas.microsoft.com/office/drawing/2014/main" id="{00000000-0008-0000-2500-000004000000}"/>
            </a:ext>
          </a:extLst>
        </xdr:cNvPr>
        <xdr:cNvSpPr txBox="1"/>
      </xdr:nvSpPr>
      <xdr:spPr>
        <a:xfrm>
          <a:off x="6111240" y="3505200"/>
          <a:ext cx="1052830" cy="30988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676275</xdr:colOff>
      <xdr:row>1</xdr:row>
      <xdr:rowOff>95250</xdr:rowOff>
    </xdr:from>
    <xdr:to>
      <xdr:col>12</xdr:col>
      <xdr:colOff>148275</xdr:colOff>
      <xdr:row>4</xdr:row>
      <xdr:rowOff>152400</xdr:rowOff>
    </xdr:to>
    <xdr:sp macro="" textlink="">
      <xdr:nvSpPr>
        <xdr:cNvPr id="2" name="Text Box 4093">
          <a:extLst>
            <a:ext uri="{FF2B5EF4-FFF2-40B4-BE49-F238E27FC236}">
              <a16:creationId xmlns:a16="http://schemas.microsoft.com/office/drawing/2014/main" id="{00000000-0008-0000-2600-000002000000}"/>
            </a:ext>
          </a:extLst>
        </xdr:cNvPr>
        <xdr:cNvSpPr txBox="1">
          <a:spLocks noChangeArrowheads="1"/>
        </xdr:cNvSpPr>
      </xdr:nvSpPr>
      <xdr:spPr bwMode="auto">
        <a:xfrm>
          <a:off x="5903595" y="285750"/>
          <a:ext cx="245904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37</a:t>
          </a: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eaLnBrk="1" fontAlgn="auto" latinLnBrk="0" hangingPunct="1">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2022, lending rates grew for almost all types of loans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714375</xdr:colOff>
      <xdr:row>15</xdr:row>
      <xdr:rowOff>186690</xdr:rowOff>
    </xdr:from>
    <xdr:to>
      <xdr:col>12</xdr:col>
      <xdr:colOff>191770</xdr:colOff>
      <xdr:row>17</xdr:row>
      <xdr:rowOff>125095</xdr:rowOff>
    </xdr:to>
    <xdr:sp macro="" textlink="">
      <xdr:nvSpPr>
        <xdr:cNvPr id="3" name="Text Box 314">
          <a:extLst>
            <a:ext uri="{FF2B5EF4-FFF2-40B4-BE49-F238E27FC236}">
              <a16:creationId xmlns:a16="http://schemas.microsoft.com/office/drawing/2014/main" id="{00000000-0008-0000-2600-000003000000}"/>
            </a:ext>
          </a:extLst>
        </xdr:cNvPr>
        <xdr:cNvSpPr txBox="1"/>
      </xdr:nvSpPr>
      <xdr:spPr>
        <a:xfrm>
          <a:off x="6688455" y="3044190"/>
          <a:ext cx="171767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752473</xdr:colOff>
      <xdr:row>4</xdr:row>
      <xdr:rowOff>100011</xdr:rowOff>
    </xdr:from>
    <xdr:to>
      <xdr:col>12</xdr:col>
      <xdr:colOff>224473</xdr:colOff>
      <xdr:row>15</xdr:row>
      <xdr:rowOff>164511</xdr:rowOff>
    </xdr:to>
    <xdr:graphicFrame macro="">
      <xdr:nvGraphicFramePr>
        <xdr:cNvPr id="4" name="Chart 3">
          <a:extLst>
            <a:ext uri="{FF2B5EF4-FFF2-40B4-BE49-F238E27FC236}">
              <a16:creationId xmlns:a16="http://schemas.microsoft.com/office/drawing/2014/main" id="{00000000-0008-0000-2600-000004000000}"/>
            </a:ext>
            <a:ext uri="{147F2762-F138-4A5C-976F-8EAC2B608ADB}">
              <a16:predDERef xmlns:a16="http://schemas.microsoft.com/office/drawing/2014/main" pred="{00000000-0008-0000-3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4</xdr:col>
      <xdr:colOff>647700</xdr:colOff>
      <xdr:row>1</xdr:row>
      <xdr:rowOff>161926</xdr:rowOff>
    </xdr:from>
    <xdr:to>
      <xdr:col>8</xdr:col>
      <xdr:colOff>157800</xdr:colOff>
      <xdr:row>4</xdr:row>
      <xdr:rowOff>114300</xdr:rowOff>
    </xdr:to>
    <xdr:sp macro="" textlink="">
      <xdr:nvSpPr>
        <xdr:cNvPr id="2" name="Text Box 4093">
          <a:extLst>
            <a:ext uri="{FF2B5EF4-FFF2-40B4-BE49-F238E27FC236}">
              <a16:creationId xmlns:a16="http://schemas.microsoft.com/office/drawing/2014/main" id="{00000000-0008-0000-2700-000002000000}"/>
            </a:ext>
          </a:extLst>
        </xdr:cNvPr>
        <xdr:cNvSpPr txBox="1">
          <a:spLocks noChangeArrowheads="1"/>
        </xdr:cNvSpPr>
      </xdr:nvSpPr>
      <xdr:spPr bwMode="auto">
        <a:xfrm>
          <a:off x="3657600" y="371476"/>
          <a:ext cx="2520000"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38</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12-month dynamics of banks’ lending</a:t>
          </a: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685800</xdr:colOff>
      <xdr:row>4</xdr:row>
      <xdr:rowOff>13335</xdr:rowOff>
    </xdr:from>
    <xdr:to>
      <xdr:col>8</xdr:col>
      <xdr:colOff>195900</xdr:colOff>
      <xdr:row>12</xdr:row>
      <xdr:rowOff>70260</xdr:rowOff>
    </xdr:to>
    <xdr:graphicFrame macro="">
      <xdr:nvGraphicFramePr>
        <xdr:cNvPr id="3" name="Chart 2">
          <a:extLst>
            <a:ext uri="{FF2B5EF4-FFF2-40B4-BE49-F238E27FC236}">
              <a16:creationId xmlns:a16="http://schemas.microsoft.com/office/drawing/2014/main" id="{00000000-0008-0000-2700-000003000000}"/>
            </a:ext>
            <a:ext uri="{147F2762-F138-4A5C-976F-8EAC2B608ADB}">
              <a16:predDERef xmlns:a16="http://schemas.microsoft.com/office/drawing/2014/main" pre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710565</xdr:colOff>
      <xdr:row>12</xdr:row>
      <xdr:rowOff>139065</xdr:rowOff>
    </xdr:from>
    <xdr:to>
      <xdr:col>8</xdr:col>
      <xdr:colOff>254635</xdr:colOff>
      <xdr:row>14</xdr:row>
      <xdr:rowOff>39370</xdr:rowOff>
    </xdr:to>
    <xdr:sp macro="" textlink="">
      <xdr:nvSpPr>
        <xdr:cNvPr id="4" name="Text Box 314">
          <a:extLst>
            <a:ext uri="{FF2B5EF4-FFF2-40B4-BE49-F238E27FC236}">
              <a16:creationId xmlns:a16="http://schemas.microsoft.com/office/drawing/2014/main" id="{00000000-0008-0000-2700-000004000000}"/>
            </a:ext>
          </a:extLst>
        </xdr:cNvPr>
        <xdr:cNvSpPr txBox="1"/>
      </xdr:nvSpPr>
      <xdr:spPr>
        <a:xfrm>
          <a:off x="5225415" y="2720340"/>
          <a:ext cx="1049020"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Source:</a:t>
          </a:r>
          <a:r>
            <a:rPr lang="en-US" sz="700" i="1" baseline="0">
              <a:effectLst/>
              <a:latin typeface="GHEA Grapalat" panose="02000506050000020003" pitchFamily="50" charset="0"/>
              <a:ea typeface="Times New Roman" panose="02020603050405020304" pitchFamily="18" charset="0"/>
              <a:cs typeface="Times New Roman" panose="02020603050405020304" pitchFamily="18" charset="0"/>
            </a:rPr>
            <a:t> CBA</a:t>
          </a:r>
        </a:p>
        <a:p>
          <a:pPr algn="ct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685799</xdr:colOff>
      <xdr:row>2</xdr:row>
      <xdr:rowOff>20783</xdr:rowOff>
    </xdr:from>
    <xdr:to>
      <xdr:col>9</xdr:col>
      <xdr:colOff>512618</xdr:colOff>
      <xdr:row>4</xdr:row>
      <xdr:rowOff>112568</xdr:rowOff>
    </xdr:to>
    <xdr:sp macro="" textlink="">
      <xdr:nvSpPr>
        <xdr:cNvPr id="2" name="Text Box 4093">
          <a:extLst>
            <a:ext uri="{FF2B5EF4-FFF2-40B4-BE49-F238E27FC236}">
              <a16:creationId xmlns:a16="http://schemas.microsoft.com/office/drawing/2014/main" id="{00000000-0008-0000-2800-000002000000}"/>
            </a:ext>
          </a:extLst>
        </xdr:cNvPr>
        <xdr:cNvSpPr txBox="1">
          <a:spLocks noChangeArrowheads="1"/>
        </xdr:cNvSpPr>
      </xdr:nvSpPr>
      <xdr:spPr bwMode="auto">
        <a:xfrm>
          <a:off x="4651663" y="436419"/>
          <a:ext cx="2840182" cy="507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39</a:t>
          </a:r>
        </a:p>
        <a:p>
          <a:pPr>
            <a:spcAft>
              <a:spcPts val="0"/>
            </a:spcAft>
          </a:pPr>
          <a:r>
            <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Exchange rates of different currencies against the AMD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9522</xdr:colOff>
      <xdr:row>3</xdr:row>
      <xdr:rowOff>152399</xdr:rowOff>
    </xdr:from>
    <xdr:to>
      <xdr:col>9</xdr:col>
      <xdr:colOff>269500</xdr:colOff>
      <xdr:row>14</xdr:row>
      <xdr:rowOff>43295</xdr:rowOff>
    </xdr:to>
    <xdr:graphicFrame macro="">
      <xdr:nvGraphicFramePr>
        <xdr:cNvPr id="3" name="Chart 2">
          <a:extLst>
            <a:ext uri="{FF2B5EF4-FFF2-40B4-BE49-F238E27FC236}">
              <a16:creationId xmlns:a16="http://schemas.microsoft.com/office/drawing/2014/main" id="{00000000-0008-0000-2800-000003000000}"/>
            </a:ext>
            <a:ext uri="{147F2762-F138-4A5C-976F-8EAC2B608ADB}">
              <a16:predDERef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523875</xdr:colOff>
      <xdr:row>14</xdr:row>
      <xdr:rowOff>47625</xdr:rowOff>
    </xdr:from>
    <xdr:to>
      <xdr:col>9</xdr:col>
      <xdr:colOff>253047</xdr:colOff>
      <xdr:row>15</xdr:row>
      <xdr:rowOff>100330</xdr:rowOff>
    </xdr:to>
    <xdr:sp macro="" textlink="">
      <xdr:nvSpPr>
        <xdr:cNvPr id="4" name="Text Box 310">
          <a:extLst>
            <a:ext uri="{FF2B5EF4-FFF2-40B4-BE49-F238E27FC236}">
              <a16:creationId xmlns:a16="http://schemas.microsoft.com/office/drawing/2014/main" id="{00000000-0008-0000-2800-000004000000}"/>
            </a:ext>
            <a:ext uri="{147F2762-F138-4A5C-976F-8EAC2B608ADB}">
              <a16:predDERef xmlns:a16="http://schemas.microsoft.com/office/drawing/2014/main" pred="{00000000-0008-0000-2B00-000003000000}"/>
            </a:ext>
          </a:extLst>
        </xdr:cNvPr>
        <xdr:cNvSpPr txBox="1"/>
      </xdr:nvSpPr>
      <xdr:spPr>
        <a:xfrm>
          <a:off x="4311015" y="2821305"/>
          <a:ext cx="1222692" cy="2508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2198</xdr:colOff>
      <xdr:row>4</xdr:row>
      <xdr:rowOff>109024</xdr:rowOff>
    </xdr:from>
    <xdr:to>
      <xdr:col>9</xdr:col>
      <xdr:colOff>258178</xdr:colOff>
      <xdr:row>16</xdr:row>
      <xdr:rowOff>97324</xdr:rowOff>
    </xdr:to>
    <xdr:graphicFrame macro="">
      <xdr:nvGraphicFramePr>
        <xdr:cNvPr id="2" name="Chart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537818</xdr:colOff>
      <xdr:row>16</xdr:row>
      <xdr:rowOff>117308</xdr:rowOff>
    </xdr:from>
    <xdr:to>
      <xdr:col>9</xdr:col>
      <xdr:colOff>337158</xdr:colOff>
      <xdr:row>18</xdr:row>
      <xdr:rowOff>109904</xdr:rowOff>
    </xdr:to>
    <xdr:sp macro="" textlink="">
      <xdr:nvSpPr>
        <xdr:cNvPr id="3" name="Text Box 3865">
          <a:extLst>
            <a:ext uri="{FF2B5EF4-FFF2-40B4-BE49-F238E27FC236}">
              <a16:creationId xmlns:a16="http://schemas.microsoft.com/office/drawing/2014/main" id="{00000000-0008-0000-0500-000003000000}"/>
            </a:ext>
            <a:ext uri="{147F2762-F138-4A5C-976F-8EAC2B608ADB}">
              <a16:predDERef xmlns:a16="http://schemas.microsoft.com/office/drawing/2014/main" pred="{00000000-0008-0000-0E00-000003000000}"/>
            </a:ext>
          </a:extLst>
        </xdr:cNvPr>
        <xdr:cNvSpPr txBox="1"/>
      </xdr:nvSpPr>
      <xdr:spPr>
        <a:xfrm>
          <a:off x="5065856" y="3048077"/>
          <a:ext cx="2063360" cy="35894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Rosstat, CBA presented scenario</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5</xdr:col>
      <xdr:colOff>687265</xdr:colOff>
      <xdr:row>2</xdr:row>
      <xdr:rowOff>93787</xdr:rowOff>
    </xdr:from>
    <xdr:to>
      <xdr:col>9</xdr:col>
      <xdr:colOff>363416</xdr:colOff>
      <xdr:row>4</xdr:row>
      <xdr:rowOff>86458</xdr:rowOff>
    </xdr:to>
    <xdr:sp macro="" textlink="">
      <xdr:nvSpPr>
        <xdr:cNvPr id="4" name="Text Box 9">
          <a:extLst>
            <a:ext uri="{FF2B5EF4-FFF2-40B4-BE49-F238E27FC236}">
              <a16:creationId xmlns:a16="http://schemas.microsoft.com/office/drawing/2014/main" id="{00000000-0008-0000-0500-000004000000}"/>
            </a:ext>
          </a:extLst>
        </xdr:cNvPr>
        <xdr:cNvSpPr txBox="1">
          <a:spLocks noChangeArrowheads="1"/>
        </xdr:cNvSpPr>
      </xdr:nvSpPr>
      <xdr:spPr bwMode="auto">
        <a:xfrm>
          <a:off x="4460630" y="460133"/>
          <a:ext cx="2694844" cy="359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5</a:t>
          </a:r>
        </a:p>
        <a:p>
          <a:pPr>
            <a:spcAft>
              <a:spcPts val="0"/>
            </a:spcAft>
          </a:pPr>
          <a:endParaRPr lang="en-US" sz="3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Russia economic growth projections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140482</xdr:colOff>
      <xdr:row>18</xdr:row>
      <xdr:rowOff>47630</xdr:rowOff>
    </xdr:from>
    <xdr:to>
      <xdr:col>8</xdr:col>
      <xdr:colOff>357212</xdr:colOff>
      <xdr:row>20</xdr:row>
      <xdr:rowOff>38105</xdr:rowOff>
    </xdr:to>
    <xdr:sp macro="" textlink="">
      <xdr:nvSpPr>
        <xdr:cNvPr id="2" name="Text Box 3994">
          <a:extLst>
            <a:ext uri="{FF2B5EF4-FFF2-40B4-BE49-F238E27FC236}">
              <a16:creationId xmlns:a16="http://schemas.microsoft.com/office/drawing/2014/main" id="{00000000-0008-0000-0600-000002000000}"/>
            </a:ext>
          </a:extLst>
        </xdr:cNvPr>
        <xdr:cNvSpPr txBox="1">
          <a:spLocks noChangeArrowheads="1"/>
        </xdr:cNvSpPr>
      </xdr:nvSpPr>
      <xdr:spPr bwMode="auto">
        <a:xfrm>
          <a:off x="3874282" y="3339470"/>
          <a:ext cx="245701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6</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Inflation in partner countries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232263</xdr:colOff>
      <xdr:row>20</xdr:row>
      <xdr:rowOff>64478</xdr:rowOff>
    </xdr:from>
    <xdr:to>
      <xdr:col>8</xdr:col>
      <xdr:colOff>466263</xdr:colOff>
      <xdr:row>29</xdr:row>
      <xdr:rowOff>95251</xdr:rowOff>
    </xdr:to>
    <xdr:graphicFrame macro="">
      <xdr:nvGraphicFramePr>
        <xdr:cNvPr id="3" name="Chart 2">
          <a:extLst>
            <a:ext uri="{FF2B5EF4-FFF2-40B4-BE49-F238E27FC236}">
              <a16:creationId xmlns:a16="http://schemas.microsoft.com/office/drawing/2014/main" id="{00000000-0008-0000-0600-000003000000}"/>
            </a:ext>
            <a:ext uri="{147F2762-F138-4A5C-976F-8EAC2B608ADB}">
              <a16:predDERef xmlns:a16="http://schemas.microsoft.com/office/drawing/2014/main"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222349</xdr:colOff>
      <xdr:row>29</xdr:row>
      <xdr:rowOff>166764</xdr:rowOff>
    </xdr:from>
    <xdr:to>
      <xdr:col>8</xdr:col>
      <xdr:colOff>497939</xdr:colOff>
      <xdr:row>32</xdr:row>
      <xdr:rowOff>21981</xdr:rowOff>
    </xdr:to>
    <xdr:sp macro="" textlink="">
      <xdr:nvSpPr>
        <xdr:cNvPr id="4" name="Text Box 25">
          <a:extLst>
            <a:ext uri="{FF2B5EF4-FFF2-40B4-BE49-F238E27FC236}">
              <a16:creationId xmlns:a16="http://schemas.microsoft.com/office/drawing/2014/main" id="{00000000-0008-0000-0600-000004000000}"/>
            </a:ext>
          </a:extLst>
        </xdr:cNvPr>
        <xdr:cNvSpPr txBox="1"/>
      </xdr:nvSpPr>
      <xdr:spPr>
        <a:xfrm>
          <a:off x="3995714" y="2899706"/>
          <a:ext cx="2539610" cy="46335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BLS, Eurostat, Rostat , CBA presented scenario</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13136</xdr:colOff>
      <xdr:row>1</xdr:row>
      <xdr:rowOff>18394</xdr:rowOff>
    </xdr:from>
    <xdr:to>
      <xdr:col>8</xdr:col>
      <xdr:colOff>247136</xdr:colOff>
      <xdr:row>3</xdr:row>
      <xdr:rowOff>45983</xdr:rowOff>
    </xdr:to>
    <xdr:sp macro="" textlink="">
      <xdr:nvSpPr>
        <xdr:cNvPr id="2" name="Text Box 3903">
          <a:extLst>
            <a:ext uri="{FF2B5EF4-FFF2-40B4-BE49-F238E27FC236}">
              <a16:creationId xmlns:a16="http://schemas.microsoft.com/office/drawing/2014/main" id="{00000000-0008-0000-0700-000002000000}"/>
            </a:ext>
          </a:extLst>
        </xdr:cNvPr>
        <xdr:cNvSpPr txBox="1">
          <a:spLocks noChangeArrowheads="1"/>
        </xdr:cNvSpPr>
      </xdr:nvSpPr>
      <xdr:spPr bwMode="auto">
        <a:xfrm>
          <a:off x="3901964" y="202325"/>
          <a:ext cx="2500293" cy="395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7</a:t>
          </a:r>
          <a:endPar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International copper price scenario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98453</xdr:colOff>
      <xdr:row>3</xdr:row>
      <xdr:rowOff>34259</xdr:rowOff>
    </xdr:from>
    <xdr:to>
      <xdr:col>8</xdr:col>
      <xdr:colOff>357300</xdr:colOff>
      <xdr:row>16</xdr:row>
      <xdr:rowOff>95650</xdr:rowOff>
    </xdr:to>
    <xdr:graphicFrame macro="">
      <xdr:nvGraphicFramePr>
        <xdr:cNvPr id="3" name="Chart 2">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230285</xdr:colOff>
      <xdr:row>15</xdr:row>
      <xdr:rowOff>178563</xdr:rowOff>
    </xdr:from>
    <xdr:to>
      <xdr:col>8</xdr:col>
      <xdr:colOff>448423</xdr:colOff>
      <xdr:row>17</xdr:row>
      <xdr:rowOff>157654</xdr:rowOff>
    </xdr:to>
    <xdr:sp macro="" textlink="">
      <xdr:nvSpPr>
        <xdr:cNvPr id="4" name="Text Box 3869">
          <a:extLst>
            <a:ext uri="{FF2B5EF4-FFF2-40B4-BE49-F238E27FC236}">
              <a16:creationId xmlns:a16="http://schemas.microsoft.com/office/drawing/2014/main" id="{00000000-0008-0000-0700-000004000000}"/>
            </a:ext>
          </a:extLst>
        </xdr:cNvPr>
        <xdr:cNvSpPr txBox="1"/>
      </xdr:nvSpPr>
      <xdr:spPr>
        <a:xfrm>
          <a:off x="4874544" y="2937529"/>
          <a:ext cx="1729000" cy="346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CBA  presented scenario</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704851</xdr:colOff>
      <xdr:row>1</xdr:row>
      <xdr:rowOff>0</xdr:rowOff>
    </xdr:from>
    <xdr:to>
      <xdr:col>9</xdr:col>
      <xdr:colOff>176851</xdr:colOff>
      <xdr:row>3</xdr:row>
      <xdr:rowOff>161925</xdr:rowOff>
    </xdr:to>
    <xdr:sp macro="" textlink="">
      <xdr:nvSpPr>
        <xdr:cNvPr id="2" name="Text Box 66">
          <a:extLst>
            <a:ext uri="{FF2B5EF4-FFF2-40B4-BE49-F238E27FC236}">
              <a16:creationId xmlns:a16="http://schemas.microsoft.com/office/drawing/2014/main" id="{00000000-0008-0000-0800-000002000000}"/>
            </a:ext>
          </a:extLst>
        </xdr:cNvPr>
        <xdr:cNvSpPr txBox="1">
          <a:spLocks noChangeArrowheads="1"/>
        </xdr:cNvSpPr>
      </xdr:nvSpPr>
      <xdr:spPr bwMode="auto">
        <a:xfrm>
          <a:off x="4438651" y="182880"/>
          <a:ext cx="245904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8</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International oil price scenario (US$)</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62864</xdr:colOff>
      <xdr:row>3</xdr:row>
      <xdr:rowOff>60324</xdr:rowOff>
    </xdr:from>
    <xdr:to>
      <xdr:col>9</xdr:col>
      <xdr:colOff>296864</xdr:colOff>
      <xdr:row>15</xdr:row>
      <xdr:rowOff>74295</xdr:rowOff>
    </xdr:to>
    <xdr:graphicFrame macro="">
      <xdr:nvGraphicFramePr>
        <xdr:cNvPr id="3" name="Chart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15</xdr:row>
      <xdr:rowOff>71755</xdr:rowOff>
    </xdr:from>
    <xdr:to>
      <xdr:col>9</xdr:col>
      <xdr:colOff>331470</xdr:colOff>
      <xdr:row>17</xdr:row>
      <xdr:rowOff>123825</xdr:rowOff>
    </xdr:to>
    <xdr:sp macro="" textlink="">
      <xdr:nvSpPr>
        <xdr:cNvPr id="4" name="Text Box 3867">
          <a:extLst>
            <a:ext uri="{FF2B5EF4-FFF2-40B4-BE49-F238E27FC236}">
              <a16:creationId xmlns:a16="http://schemas.microsoft.com/office/drawing/2014/main" id="{00000000-0008-0000-0800-000004000000}"/>
            </a:ext>
          </a:extLst>
        </xdr:cNvPr>
        <xdr:cNvSpPr txBox="1"/>
      </xdr:nvSpPr>
      <xdr:spPr>
        <a:xfrm>
          <a:off x="5436870" y="2814955"/>
          <a:ext cx="1615440" cy="417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CBA  presented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66259</xdr:colOff>
      <xdr:row>1</xdr:row>
      <xdr:rowOff>128382</xdr:rowOff>
    </xdr:from>
    <xdr:to>
      <xdr:col>9</xdr:col>
      <xdr:colOff>300259</xdr:colOff>
      <xdr:row>3</xdr:row>
      <xdr:rowOff>185531</xdr:rowOff>
    </xdr:to>
    <xdr:sp macro="" textlink="">
      <xdr:nvSpPr>
        <xdr:cNvPr id="2" name="Text Box 9">
          <a:extLst>
            <a:ext uri="{FF2B5EF4-FFF2-40B4-BE49-F238E27FC236}">
              <a16:creationId xmlns:a16="http://schemas.microsoft.com/office/drawing/2014/main" id="{00000000-0008-0000-0900-000002000000}"/>
            </a:ext>
          </a:extLst>
        </xdr:cNvPr>
        <xdr:cNvSpPr txBox="1">
          <a:spLocks noChangeArrowheads="1"/>
        </xdr:cNvSpPr>
      </xdr:nvSpPr>
      <xdr:spPr bwMode="auto">
        <a:xfrm>
          <a:off x="4546819" y="311262"/>
          <a:ext cx="2474280" cy="422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9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scenario</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147013</xdr:colOff>
      <xdr:row>3</xdr:row>
      <xdr:rowOff>121698</xdr:rowOff>
    </xdr:from>
    <xdr:to>
      <xdr:col>9</xdr:col>
      <xdr:colOff>381013</xdr:colOff>
      <xdr:row>14</xdr:row>
      <xdr:rowOff>198367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125894</xdr:colOff>
      <xdr:row>14</xdr:row>
      <xdr:rowOff>146216</xdr:rowOff>
    </xdr:from>
    <xdr:to>
      <xdr:col>9</xdr:col>
      <xdr:colOff>458469</xdr:colOff>
      <xdr:row>16</xdr:row>
      <xdr:rowOff>120182</xdr:rowOff>
    </xdr:to>
    <xdr:sp macro="" textlink="">
      <xdr:nvSpPr>
        <xdr:cNvPr id="4" name="Text Box 3866">
          <a:extLst>
            <a:ext uri="{FF2B5EF4-FFF2-40B4-BE49-F238E27FC236}">
              <a16:creationId xmlns:a16="http://schemas.microsoft.com/office/drawing/2014/main" id="{00000000-0008-0000-0900-000004000000}"/>
            </a:ext>
          </a:extLst>
        </xdr:cNvPr>
        <xdr:cNvSpPr txBox="1"/>
      </xdr:nvSpPr>
      <xdr:spPr>
        <a:xfrm>
          <a:off x="5353214" y="2706536"/>
          <a:ext cx="1826095" cy="3397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World Bank, CBA  presented scenario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D58" totalsRowShown="0" headerRowDxfId="107" dataDxfId="106" tableBorderDxfId="105">
  <tableColumns count="30">
    <tableColumn id="1" xr3:uid="{00000000-0010-0000-0000-000001000000}" name="List!A1" dataDxfId="104"/>
    <tableColumn id="2" xr3:uid="{00000000-0010-0000-0000-000002000000}" name="-90" dataDxfId="103"/>
    <tableColumn id="3" xr3:uid="{00000000-0010-0000-0000-000003000000}" name="-80" dataDxfId="102"/>
    <tableColumn id="4" xr3:uid="{00000000-0010-0000-0000-000004000000}" name="-70" dataDxfId="101"/>
    <tableColumn id="5" xr3:uid="{00000000-0010-0000-0000-000005000000}" name="-60" dataDxfId="100"/>
    <tableColumn id="6" xr3:uid="{00000000-0010-0000-0000-000006000000}" name="-50" dataDxfId="99"/>
    <tableColumn id="7" xr3:uid="{00000000-0010-0000-0000-000007000000}" name="-40" dataDxfId="98"/>
    <tableColumn id="8" xr3:uid="{00000000-0010-0000-0000-000008000000}" name="-30" dataDxfId="97"/>
    <tableColumn id="9" xr3:uid="{00000000-0010-0000-0000-000009000000}" name="-20" dataDxfId="96"/>
    <tableColumn id="10" xr3:uid="{00000000-0010-0000-0000-00000A000000}" name="-10" dataDxfId="95"/>
    <tableColumn id="11" xr3:uid="{00000000-0010-0000-0000-00000B000000}" name="10" dataDxfId="94"/>
    <tableColumn id="12" xr3:uid="{00000000-0010-0000-0000-00000C000000}" name="20" dataDxfId="93"/>
    <tableColumn id="13" xr3:uid="{00000000-0010-0000-0000-00000D000000}" name="30" dataDxfId="92"/>
    <tableColumn id="14" xr3:uid="{00000000-0010-0000-0000-00000E000000}" name="40" dataDxfId="91"/>
    <tableColumn id="15" xr3:uid="{00000000-0010-0000-0000-00000F000000}" name="50" dataDxfId="90"/>
    <tableColumn id="16" xr3:uid="{00000000-0010-0000-0000-000010000000}" name="60" dataDxfId="89"/>
    <tableColumn id="17" xr3:uid="{00000000-0010-0000-0000-000011000000}" name="70" dataDxfId="88"/>
    <tableColumn id="18" xr3:uid="{00000000-0010-0000-0000-000012000000}" name="80" dataDxfId="87"/>
    <tableColumn id="19" xr3:uid="{00000000-0010-0000-0000-000013000000}" name="90" dataDxfId="86"/>
    <tableColumn id="20" xr3:uid="{00000000-0010-0000-0000-000014000000}" name="Column1" dataDxfId="85"/>
    <tableColumn id="21" xr3:uid="{00000000-0010-0000-0000-000015000000}" name="Column2" dataDxfId="84"/>
    <tableColumn id="22" xr3:uid="{00000000-0010-0000-0000-000016000000}" name="Column3" dataDxfId="83"/>
    <tableColumn id="23" xr3:uid="{00000000-0010-0000-0000-000017000000}" name="Current quarter scenario" dataDxfId="82"/>
    <tableColumn id="25" xr3:uid="{00000000-0010-0000-0000-000019000000}" name="Actual inflation" dataDxfId="81"/>
    <tableColumn id="24" xr3:uid="{00000000-0010-0000-0000-000018000000}" name="Previous quarter scenario" dataDxfId="80"/>
    <tableColumn id="26" xr3:uid="{00000000-0010-0000-0000-00001A000000}" name="Lower part" dataDxfId="79"/>
    <tableColumn id="28" xr3:uid="{00000000-0010-0000-0000-00001C000000}" name="Target" dataDxfId="78"/>
    <tableColumn id="27" xr3:uid="{00000000-0010-0000-0000-00001B000000}" name="Upper part" dataDxfId="77"/>
    <tableColumn id="29" xr3:uid="{00000000-0010-0000-0000-00001D000000}" name="Column4" dataDxfId="76">
      <calculatedColumnFormula>8</calculatedColumnFormula>
    </tableColumn>
    <tableColumn id="30" xr3:uid="{00000000-0010-0000-0000-00001E000000}" name="Column5"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D58" totalsRowShown="0" headerRowDxfId="74" dataDxfId="73" tableBorderDxfId="72">
  <tableColumns count="30">
    <tableColumn id="1" xr3:uid="{00000000-0010-0000-0100-000001000000}" name="List!A1" dataDxfId="71"/>
    <tableColumn id="2" xr3:uid="{00000000-0010-0000-0100-000002000000}" name="-90" dataDxfId="70"/>
    <tableColumn id="3" xr3:uid="{00000000-0010-0000-0100-000003000000}" name="-80" dataDxfId="69"/>
    <tableColumn id="4" xr3:uid="{00000000-0010-0000-0100-000004000000}" name="-70" dataDxfId="68"/>
    <tableColumn id="5" xr3:uid="{00000000-0010-0000-0100-000005000000}" name="-60" dataDxfId="67"/>
    <tableColumn id="6" xr3:uid="{00000000-0010-0000-0100-000006000000}" name="-50" dataDxfId="66"/>
    <tableColumn id="7" xr3:uid="{00000000-0010-0000-0100-000007000000}" name="-40" dataDxfId="65"/>
    <tableColumn id="8" xr3:uid="{00000000-0010-0000-0100-000008000000}" name="-30" dataDxfId="64"/>
    <tableColumn id="9" xr3:uid="{00000000-0010-0000-0100-000009000000}" name="-20" dataDxfId="63"/>
    <tableColumn id="10" xr3:uid="{00000000-0010-0000-0100-00000A000000}" name="-10" dataDxfId="62"/>
    <tableColumn id="11" xr3:uid="{00000000-0010-0000-0100-00000B000000}" name="10" dataDxfId="61"/>
    <tableColumn id="12" xr3:uid="{00000000-0010-0000-0100-00000C000000}" name="20" dataDxfId="60"/>
    <tableColumn id="13" xr3:uid="{00000000-0010-0000-0100-00000D000000}" name="30" dataDxfId="59"/>
    <tableColumn id="14" xr3:uid="{00000000-0010-0000-0100-00000E000000}" name="40" dataDxfId="58"/>
    <tableColumn id="15" xr3:uid="{00000000-0010-0000-0100-00000F000000}" name="50" dataDxfId="57"/>
    <tableColumn id="16" xr3:uid="{00000000-0010-0000-0100-000010000000}" name="60" dataDxfId="56"/>
    <tableColumn id="17" xr3:uid="{00000000-0010-0000-0100-000011000000}" name="70" dataDxfId="55"/>
    <tableColumn id="18" xr3:uid="{00000000-0010-0000-0100-000012000000}" name="80" dataDxfId="54"/>
    <tableColumn id="19" xr3:uid="{00000000-0010-0000-0100-000013000000}" name="90" dataDxfId="53"/>
    <tableColumn id="20" xr3:uid="{00000000-0010-0000-0100-000014000000}" name="Column1" dataDxfId="52"/>
    <tableColumn id="21" xr3:uid="{00000000-0010-0000-0100-000015000000}" name="Column2" dataDxfId="51"/>
    <tableColumn id="22" xr3:uid="{00000000-0010-0000-0100-000016000000}" name="Column3" dataDxfId="50"/>
    <tableColumn id="23" xr3:uid="{00000000-0010-0000-0100-000017000000}" name="Current quarter projection" dataDxfId="49"/>
    <tableColumn id="25" xr3:uid="{00000000-0010-0000-0100-000019000000}" name="Actual inflation" dataDxfId="48"/>
    <tableColumn id="24" xr3:uid="{00000000-0010-0000-0100-000018000000}" name="Previous quarter projection" dataDxfId="47"/>
    <tableColumn id="26" xr3:uid="{00000000-0010-0000-0100-00001A000000}" name="Lower part" dataDxfId="46"/>
    <tableColumn id="28" xr3:uid="{00000000-0010-0000-0100-00001C000000}" name="Target" dataDxfId="45"/>
    <tableColumn id="27" xr3:uid="{00000000-0010-0000-0100-00001B000000}" name="Upper part" dataDxfId="44"/>
    <tableColumn id="29" xr3:uid="{00000000-0010-0000-0100-00001D000000}" name="Column4" dataDxfId="43">
      <calculatedColumnFormula>8</calculatedColumnFormula>
    </tableColumn>
    <tableColumn id="30" xr3:uid="{00000000-0010-0000-0100-00001E000000}" name="Column5"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74" displayName="Table174" ref="A1:G35" totalsRowShown="0" headerRowDxfId="41" dataDxfId="40" tableBorderDxfId="39">
  <tableColumns count="7">
    <tableColumn id="1" xr3:uid="{00000000-0010-0000-0200-000001000000}" name="List!A1" dataDxfId="38"/>
    <tableColumn id="2" xr3:uid="{00000000-0010-0000-0200-000002000000}" name="2021, Q 4 scenario" dataDxfId="37" dataCellStyle="Обычный 2"/>
    <tableColumn id="7" xr3:uid="{00000000-0010-0000-0200-000007000000}" name="2022, QI scenario" dataDxfId="36" dataCellStyle="Обычный 2"/>
    <tableColumn id="11" xr3:uid="{00000000-0010-0000-0200-00000B000000}" name="2022, QII scenario" dataDxfId="35" dataCellStyle="Обычный 2"/>
    <tableColumn id="12" xr3:uid="{00000000-0010-0000-0200-00000C000000}" name="2022, QIII scenario" dataDxfId="34" dataCellStyle="Обычный 2"/>
    <tableColumn id="10" xr3:uid="{00000000-0010-0000-0200-00000A000000}" name="Actual inflation" dataDxfId="33" dataCellStyle="Обычный 2"/>
    <tableColumn id="4" xr3:uid="{00000000-0010-0000-0200-000004000000}" name="12-month core inflation" dataDxfId="32" dataCellStyle="Обычный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le1712" displayName="Table1712" ref="A1:J130" totalsRowShown="0" headerRowDxfId="31" dataDxfId="30">
  <tableColumns count="10">
    <tableColumn id="1" xr3:uid="{00000000-0010-0000-0300-000001000000}" name="List!A1" dataDxfId="29"/>
    <tableColumn id="2" xr3:uid="{00000000-0010-0000-0300-000002000000}" name="Deposit" dataDxfId="28"/>
    <tableColumn id="3" xr3:uid="{00000000-0010-0000-0300-000003000000}" name="Deposit auctions" dataDxfId="27"/>
    <tableColumn id="4" xr3:uid="{00000000-0010-0000-0300-000004000000}" name="Reverse repo" dataDxfId="26"/>
    <tableColumn id="5" xr3:uid="{00000000-0010-0000-0300-000005000000}" name="FEX attraction swap" dataDxfId="25"/>
    <tableColumn id="6" xr3:uid="{00000000-0010-0000-0300-000006000000}" name="Repo (up to 7 daysր)" dataDxfId="24"/>
    <tableColumn id="7" xr3:uid="{00000000-0010-0000-0300-000007000000}" name="Lombard repo" dataDxfId="23"/>
    <tableColumn id="8" xr3:uid="{00000000-0010-0000-0300-000008000000}" name="Structural repo (91 daysր)" dataDxfId="22"/>
    <tableColumn id="9" xr3:uid="{00000000-0010-0000-0300-000009000000}" name="FEX provision swap" dataDxfId="21"/>
    <tableColumn id="10" xr3:uid="{00000000-0010-0000-0300-00000A000000}" name="Net liquidity" dataDxfId="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1410" displayName="Table1410" ref="A1:E16" totalsRowShown="0" headerRowDxfId="19" dataDxfId="18">
  <tableColumns count="5">
    <tableColumn id="1" xr3:uid="{00000000-0010-0000-0400-000001000000}" name="List!A1" dataDxfId="17"/>
    <tableColumn id="4" xr3:uid="{00000000-0010-0000-0400-000004000000}" name="Dec-22" dataDxfId="16" dataCellStyle="Normal 2"/>
    <tableColumn id="2" xr3:uid="{00000000-0010-0000-0400-000002000000}" name="Mar-22" dataDxfId="15" dataCellStyle="Normal 2"/>
    <tableColumn id="5" xr3:uid="{00000000-0010-0000-0400-000005000000}" name="Jun-22" dataDxfId="14" dataCellStyle="Normal 2"/>
    <tableColumn id="3" xr3:uid="{00000000-0010-0000-0400-000003000000}" name="Sep-22" dataDxfId="13"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1135" displayName="Table1135" ref="A1:E257" totalsRowShown="0" headerRowDxfId="12" dataDxfId="11">
  <tableColumns count="5">
    <tableColumn id="1" xr3:uid="{00000000-0010-0000-0500-000001000000}" name="List!A1" dataDxfId="10"/>
    <tableColumn id="5" xr3:uid="{00000000-0010-0000-0500-000005000000}" name="CB refinancing %" dataDxfId="9"/>
    <tableColumn id="4" xr3:uid="{00000000-0010-0000-0500-000004000000}" name="1 year % (YTM)" dataDxfId="8"/>
    <tableColumn id="3" xr3:uid="{00000000-0010-0000-0500-000003000000}" name="1-day % (YTM)" dataDxfId="7"/>
    <tableColumn id="2" xr3:uid="{00000000-0010-0000-0500-000002000000}" name="10 years % (YTM)" dataDxfId="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1113" displayName="Table11113" ref="A1:D726" totalsRowShown="0" headerRowDxfId="5" dataDxfId="4">
  <tableColumns count="4">
    <tableColumn id="1" xr3:uid="{00000000-0010-0000-0600-000001000000}" name="List!A1" dataDxfId="3"/>
    <tableColumn id="5" xr3:uid="{00000000-0010-0000-0600-000005000000}" name="USD/AMD" dataDxfId="2" dataCellStyle="Normal 32 3"/>
    <tableColumn id="6" xr3:uid="{00000000-0010-0000-0600-000006000000}" name="EUR/AMD" dataDxfId="1" dataCellStyle="Normal 32 3"/>
    <tableColumn id="2" xr3:uid="{00000000-0010-0000-0600-000002000000}" name="RUB/AM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0.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1.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46.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H58"/>
  <sheetViews>
    <sheetView topLeftCell="A19" zoomScale="110" zoomScaleNormal="110" workbookViewId="0">
      <selection activeCell="B12" sqref="B12"/>
    </sheetView>
  </sheetViews>
  <sheetFormatPr defaultColWidth="8.77734375" defaultRowHeight="13.5" x14ac:dyDescent="0.25"/>
  <cols>
    <col min="1" max="1" width="11.44140625" style="3" customWidth="1"/>
    <col min="2" max="2" width="124.44140625" style="3" customWidth="1"/>
    <col min="3" max="6" width="8.77734375" style="3"/>
    <col min="7" max="9" width="0" style="3" hidden="1" customWidth="1"/>
    <col min="10" max="10" width="14.77734375" style="3" customWidth="1"/>
    <col min="11" max="16384" width="8.77734375" style="3"/>
  </cols>
  <sheetData>
    <row r="1" spans="1:6" x14ac:dyDescent="0.25">
      <c r="A1" s="1"/>
      <c r="B1" s="1" t="s">
        <v>490</v>
      </c>
    </row>
    <row r="2" spans="1:6" x14ac:dyDescent="0.25">
      <c r="A2" s="1"/>
      <c r="B2" s="1"/>
    </row>
    <row r="3" spans="1:6" ht="19.899999999999999" customHeight="1" x14ac:dyDescent="0.25">
      <c r="A3" s="216" t="s">
        <v>448</v>
      </c>
      <c r="B3" s="215" t="s">
        <v>502</v>
      </c>
    </row>
    <row r="4" spans="1:6" s="5" customFormat="1" ht="19.899999999999999" customHeight="1" x14ac:dyDescent="0.25">
      <c r="A4" s="216" t="s">
        <v>449</v>
      </c>
      <c r="B4" s="215" t="s">
        <v>503</v>
      </c>
      <c r="C4" s="44"/>
      <c r="D4" s="44"/>
      <c r="E4" s="44"/>
      <c r="F4" s="44"/>
    </row>
    <row r="5" spans="1:6" ht="19.899999999999999" customHeight="1" x14ac:dyDescent="0.25">
      <c r="A5" s="216" t="s">
        <v>450</v>
      </c>
      <c r="B5" s="215" t="s">
        <v>504</v>
      </c>
    </row>
    <row r="6" spans="1:6" ht="19.899999999999999" customHeight="1" x14ac:dyDescent="0.25">
      <c r="A6" s="216" t="s">
        <v>451</v>
      </c>
      <c r="B6" s="215" t="s">
        <v>505</v>
      </c>
    </row>
    <row r="7" spans="1:6" ht="19.899999999999999" customHeight="1" x14ac:dyDescent="0.25">
      <c r="A7" s="216" t="s">
        <v>452</v>
      </c>
      <c r="B7" s="215" t="s">
        <v>506</v>
      </c>
    </row>
    <row r="8" spans="1:6" ht="19.899999999999999" customHeight="1" x14ac:dyDescent="0.25">
      <c r="A8" s="216" t="s">
        <v>453</v>
      </c>
      <c r="B8" s="215" t="s">
        <v>433</v>
      </c>
    </row>
    <row r="9" spans="1:6" ht="19.899999999999999" customHeight="1" x14ac:dyDescent="0.25">
      <c r="A9" s="216" t="s">
        <v>454</v>
      </c>
      <c r="B9" s="215" t="s">
        <v>434</v>
      </c>
    </row>
    <row r="10" spans="1:6" ht="19.899999999999999" customHeight="1" x14ac:dyDescent="0.25">
      <c r="A10" s="216" t="s">
        <v>455</v>
      </c>
      <c r="B10" s="215" t="s">
        <v>435</v>
      </c>
    </row>
    <row r="11" spans="1:6" ht="19.899999999999999" customHeight="1" x14ac:dyDescent="0.25">
      <c r="A11" s="216" t="s">
        <v>456</v>
      </c>
      <c r="B11" s="215" t="s">
        <v>507</v>
      </c>
    </row>
    <row r="12" spans="1:6" ht="19.899999999999999" customHeight="1" x14ac:dyDescent="0.25">
      <c r="A12" s="216" t="s">
        <v>457</v>
      </c>
      <c r="B12" s="215" t="s">
        <v>502</v>
      </c>
    </row>
    <row r="13" spans="1:6" ht="19.899999999999999" customHeight="1" x14ac:dyDescent="0.25">
      <c r="A13" s="216" t="s">
        <v>458</v>
      </c>
      <c r="B13" s="215" t="s">
        <v>436</v>
      </c>
    </row>
    <row r="14" spans="1:6" ht="19.899999999999999" customHeight="1" x14ac:dyDescent="0.25">
      <c r="A14" s="216" t="s">
        <v>459</v>
      </c>
      <c r="B14" s="215" t="s">
        <v>437</v>
      </c>
    </row>
    <row r="15" spans="1:6" ht="19.899999999999999" customHeight="1" x14ac:dyDescent="0.25">
      <c r="A15" s="216" t="s">
        <v>460</v>
      </c>
      <c r="B15" s="215" t="s">
        <v>438</v>
      </c>
    </row>
    <row r="16" spans="1:6" ht="19.899999999999999" customHeight="1" x14ac:dyDescent="0.25">
      <c r="A16" s="216" t="s">
        <v>461</v>
      </c>
      <c r="B16" s="215" t="s">
        <v>439</v>
      </c>
    </row>
    <row r="17" spans="1:1012 1037:2037 2062:3062 3087:4087 4112:5112 5137:6137 6162:7162 7187:8187 8212:9212 9237:10237 10262:11262 11287:12287 12312:13312 13337:14312 14337:15337 15362:16362" ht="19.899999999999999" customHeight="1" x14ac:dyDescent="0.25">
      <c r="A17" s="216" t="s">
        <v>462</v>
      </c>
      <c r="B17" s="215" t="s">
        <v>508</v>
      </c>
    </row>
    <row r="18" spans="1:1012 1037:2037 2062:3062 3087:4087 4112:5112 5137:6137 6162:7162 7187:8187 8212:9212 9237:10237 10262:11262 11287:12287 12312:13312 13337:14312 14337:15337 15362:16362" ht="19.899999999999999" customHeight="1" x14ac:dyDescent="0.25">
      <c r="A18" s="216" t="s">
        <v>463</v>
      </c>
      <c r="B18" s="215" t="s">
        <v>509</v>
      </c>
      <c r="AK18" s="4"/>
      <c r="BJ18" s="4"/>
      <c r="CI18" s="4"/>
      <c r="DH18" s="4"/>
      <c r="EG18" s="4"/>
      <c r="FF18" s="4"/>
      <c r="GE18" s="4"/>
      <c r="HD18" s="4"/>
      <c r="IC18" s="4"/>
      <c r="JB18" s="4"/>
      <c r="KA18" s="4"/>
      <c r="KZ18" s="4"/>
      <c r="LY18" s="4"/>
      <c r="MX18" s="4"/>
      <c r="NW18" s="4"/>
      <c r="OV18" s="4"/>
      <c r="PU18" s="4"/>
      <c r="QT18" s="4"/>
      <c r="RS18" s="4"/>
      <c r="SR18" s="4"/>
      <c r="TQ18" s="4"/>
      <c r="UP18" s="4"/>
      <c r="VO18" s="4"/>
      <c r="WN18" s="4"/>
      <c r="XM18" s="4"/>
      <c r="YL18" s="4"/>
      <c r="ZK18" s="4"/>
      <c r="AAJ18" s="4"/>
      <c r="ABI18" s="4"/>
      <c r="ACH18" s="4"/>
      <c r="ADG18" s="4"/>
      <c r="AEF18" s="4"/>
      <c r="AFE18" s="4"/>
      <c r="AGD18" s="4"/>
      <c r="AHC18" s="4"/>
      <c r="AIB18" s="4"/>
      <c r="AJA18" s="4"/>
      <c r="AJZ18" s="4"/>
      <c r="AKY18" s="4"/>
      <c r="ALX18" s="4"/>
      <c r="AMW18" s="4"/>
      <c r="ANV18" s="4"/>
      <c r="AOU18" s="4"/>
      <c r="APT18" s="4"/>
      <c r="AQS18" s="4"/>
      <c r="ARR18" s="4"/>
      <c r="ASQ18" s="4"/>
      <c r="ATP18" s="4"/>
      <c r="AUO18" s="4"/>
      <c r="AVN18" s="4"/>
      <c r="AWM18" s="4"/>
      <c r="AXL18" s="4"/>
      <c r="AYK18" s="4"/>
      <c r="AZJ18" s="4"/>
      <c r="BAI18" s="4"/>
      <c r="BBH18" s="4"/>
      <c r="BCG18" s="4"/>
      <c r="BDF18" s="4"/>
      <c r="BEE18" s="4"/>
      <c r="BFD18" s="4"/>
      <c r="BGC18" s="4"/>
      <c r="BHB18" s="4"/>
      <c r="BIA18" s="4"/>
      <c r="BIZ18" s="4"/>
      <c r="BJY18" s="4"/>
      <c r="BKX18" s="4"/>
      <c r="BLW18" s="4"/>
      <c r="BMV18" s="4"/>
      <c r="BNU18" s="4"/>
      <c r="BOT18" s="4"/>
      <c r="BPS18" s="4"/>
      <c r="BQR18" s="4"/>
      <c r="BRQ18" s="4"/>
      <c r="BSP18" s="4"/>
      <c r="BTO18" s="4"/>
      <c r="BUN18" s="4"/>
      <c r="BVM18" s="4"/>
      <c r="BWL18" s="4"/>
      <c r="BXK18" s="4"/>
      <c r="BYJ18" s="4"/>
      <c r="BZI18" s="4"/>
      <c r="CAH18" s="4"/>
      <c r="CBG18" s="4"/>
      <c r="CCF18" s="4"/>
      <c r="CDE18" s="4"/>
      <c r="CED18" s="4"/>
      <c r="CFC18" s="4"/>
      <c r="CGB18" s="4"/>
      <c r="CHA18" s="4"/>
      <c r="CHZ18" s="4"/>
      <c r="CIY18" s="4"/>
      <c r="CJX18" s="4"/>
      <c r="CKW18" s="4"/>
      <c r="CLV18" s="4"/>
      <c r="CMU18" s="4"/>
      <c r="CNT18" s="4"/>
      <c r="COS18" s="4"/>
      <c r="CPR18" s="4"/>
      <c r="CQQ18" s="4"/>
      <c r="CRP18" s="4"/>
      <c r="CSO18" s="4"/>
      <c r="CTN18" s="4"/>
      <c r="CUM18" s="4"/>
      <c r="CVL18" s="4"/>
      <c r="CWK18" s="4"/>
      <c r="CXJ18" s="4"/>
      <c r="CYI18" s="4"/>
      <c r="CZH18" s="4"/>
      <c r="DAG18" s="4"/>
      <c r="DBF18" s="4"/>
      <c r="DCE18" s="4"/>
      <c r="DDD18" s="4"/>
      <c r="DEC18" s="4"/>
      <c r="DFB18" s="4"/>
      <c r="DGA18" s="4"/>
      <c r="DGZ18" s="4"/>
      <c r="DHY18" s="4"/>
      <c r="DIX18" s="4"/>
      <c r="DJW18" s="4"/>
      <c r="DKV18" s="4"/>
      <c r="DLU18" s="4"/>
      <c r="DMT18" s="4"/>
      <c r="DNS18" s="4"/>
      <c r="DOR18" s="4"/>
      <c r="DPQ18" s="4"/>
      <c r="DQP18" s="4"/>
      <c r="DRO18" s="4"/>
      <c r="DSN18" s="4"/>
      <c r="DTM18" s="4"/>
      <c r="DUL18" s="4"/>
      <c r="DVK18" s="4"/>
      <c r="DWJ18" s="4"/>
      <c r="DXI18" s="4"/>
      <c r="DYH18" s="4"/>
      <c r="DZG18" s="4"/>
      <c r="EAF18" s="4"/>
      <c r="EBE18" s="4"/>
      <c r="ECD18" s="4"/>
      <c r="EDC18" s="4"/>
      <c r="EEB18" s="4"/>
      <c r="EFA18" s="4"/>
      <c r="EFZ18" s="4"/>
      <c r="EGY18" s="4"/>
      <c r="EHX18" s="4"/>
      <c r="EIW18" s="4"/>
      <c r="EJV18" s="4"/>
      <c r="EKU18" s="4"/>
      <c r="ELT18" s="4"/>
      <c r="EMS18" s="4"/>
      <c r="ENR18" s="4"/>
      <c r="EOQ18" s="4"/>
      <c r="EPP18" s="4"/>
      <c r="EQO18" s="4"/>
      <c r="ERN18" s="4"/>
      <c r="ESM18" s="4"/>
      <c r="ETL18" s="4"/>
      <c r="EUK18" s="4"/>
      <c r="EVJ18" s="4"/>
      <c r="EWI18" s="4"/>
      <c r="EXH18" s="4"/>
      <c r="EYG18" s="4"/>
      <c r="EZF18" s="4"/>
      <c r="FAE18" s="4"/>
      <c r="FBD18" s="4"/>
      <c r="FCC18" s="4"/>
      <c r="FDB18" s="4"/>
      <c r="FEA18" s="4"/>
      <c r="FEZ18" s="4"/>
      <c r="FFY18" s="4"/>
      <c r="FGX18" s="4"/>
      <c r="FHW18" s="4"/>
      <c r="FIV18" s="4"/>
      <c r="FJU18" s="4"/>
      <c r="FKT18" s="4"/>
      <c r="FLS18" s="4"/>
      <c r="FMR18" s="4"/>
      <c r="FNQ18" s="4"/>
      <c r="FOP18" s="4"/>
      <c r="FPO18" s="4"/>
      <c r="FQN18" s="4"/>
      <c r="FRM18" s="4"/>
      <c r="FSL18" s="4"/>
      <c r="FTK18" s="4"/>
      <c r="FUJ18" s="4"/>
      <c r="FVI18" s="4"/>
      <c r="FWH18" s="4"/>
      <c r="FXG18" s="4"/>
      <c r="FYF18" s="4"/>
      <c r="FZE18" s="4"/>
      <c r="GAD18" s="4"/>
      <c r="GBC18" s="4"/>
      <c r="GCB18" s="4"/>
      <c r="GDA18" s="4"/>
      <c r="GDZ18" s="4"/>
      <c r="GEY18" s="4"/>
      <c r="GFX18" s="4"/>
      <c r="GGW18" s="4"/>
      <c r="GHV18" s="4"/>
      <c r="GIU18" s="4"/>
      <c r="GJT18" s="4"/>
      <c r="GKS18" s="4"/>
      <c r="GLR18" s="4"/>
      <c r="GMQ18" s="4"/>
      <c r="GNP18" s="4"/>
      <c r="GOO18" s="4"/>
      <c r="GPN18" s="4"/>
      <c r="GQM18" s="4"/>
      <c r="GRL18" s="4"/>
      <c r="GSK18" s="4"/>
      <c r="GTJ18" s="4"/>
      <c r="GUI18" s="4"/>
      <c r="GVH18" s="4"/>
      <c r="GWG18" s="4"/>
      <c r="GXF18" s="4"/>
      <c r="GYE18" s="4"/>
      <c r="GZD18" s="4"/>
      <c r="HAC18" s="4"/>
      <c r="HBB18" s="4"/>
      <c r="HCA18" s="4"/>
      <c r="HCZ18" s="4"/>
      <c r="HDY18" s="4"/>
      <c r="HEX18" s="4"/>
      <c r="HFW18" s="4"/>
      <c r="HGV18" s="4"/>
      <c r="HHU18" s="4"/>
      <c r="HIT18" s="4"/>
      <c r="HJS18" s="4"/>
      <c r="HKR18" s="4"/>
      <c r="HLQ18" s="4"/>
      <c r="HMP18" s="4"/>
      <c r="HNO18" s="4"/>
      <c r="HON18" s="4"/>
      <c r="HPM18" s="4"/>
      <c r="HQL18" s="4"/>
      <c r="HRK18" s="4"/>
      <c r="HSJ18" s="4"/>
      <c r="HTI18" s="4"/>
      <c r="HUH18" s="4"/>
      <c r="HVG18" s="4"/>
      <c r="HWF18" s="4"/>
      <c r="HXE18" s="4"/>
      <c r="HYD18" s="4"/>
      <c r="HZC18" s="4"/>
      <c r="IAB18" s="4"/>
      <c r="IBA18" s="4"/>
      <c r="IBZ18" s="4"/>
      <c r="ICY18" s="4"/>
      <c r="IDX18" s="4"/>
      <c r="IEW18" s="4"/>
      <c r="IFV18" s="4"/>
      <c r="IGU18" s="4"/>
      <c r="IHT18" s="4"/>
      <c r="IIS18" s="4"/>
      <c r="IJR18" s="4"/>
      <c r="IKQ18" s="4"/>
      <c r="ILP18" s="4"/>
      <c r="IMO18" s="4"/>
      <c r="INN18" s="4"/>
      <c r="IOM18" s="4"/>
      <c r="IPL18" s="4"/>
      <c r="IQK18" s="4"/>
      <c r="IRJ18" s="4"/>
      <c r="ISI18" s="4"/>
      <c r="ITH18" s="4"/>
      <c r="IUG18" s="4"/>
      <c r="IVF18" s="4"/>
      <c r="IWE18" s="4"/>
      <c r="IXD18" s="4"/>
      <c r="IYC18" s="4"/>
      <c r="IZB18" s="4"/>
      <c r="JAA18" s="4"/>
      <c r="JAZ18" s="4"/>
      <c r="JBY18" s="4"/>
      <c r="JCX18" s="4"/>
      <c r="JDW18" s="4"/>
      <c r="JEV18" s="4"/>
      <c r="JFU18" s="4"/>
      <c r="JGT18" s="4"/>
      <c r="JHS18" s="4"/>
      <c r="JIR18" s="4"/>
      <c r="JJQ18" s="4"/>
      <c r="JKP18" s="4"/>
      <c r="JLO18" s="4"/>
      <c r="JMN18" s="4"/>
      <c r="JNM18" s="4"/>
      <c r="JOL18" s="4"/>
      <c r="JPK18" s="4"/>
      <c r="JQJ18" s="4"/>
      <c r="JRI18" s="4"/>
      <c r="JSH18" s="4"/>
      <c r="JTG18" s="4"/>
      <c r="JUF18" s="4"/>
      <c r="JVE18" s="4"/>
      <c r="JWD18" s="4"/>
      <c r="JXC18" s="4"/>
      <c r="JYB18" s="4"/>
      <c r="JZA18" s="4"/>
      <c r="JZZ18" s="4"/>
      <c r="KAY18" s="4"/>
      <c r="KBX18" s="4"/>
      <c r="KCW18" s="4"/>
      <c r="KDV18" s="4"/>
      <c r="KEU18" s="4"/>
      <c r="KFT18" s="4"/>
      <c r="KGS18" s="4"/>
      <c r="KHR18" s="4"/>
      <c r="KIQ18" s="4"/>
      <c r="KJP18" s="4"/>
      <c r="KKO18" s="4"/>
      <c r="KLN18" s="4"/>
      <c r="KMM18" s="4"/>
      <c r="KNL18" s="4"/>
      <c r="KOK18" s="4"/>
      <c r="KPJ18" s="4"/>
      <c r="KQI18" s="4"/>
      <c r="KRH18" s="4"/>
      <c r="KSG18" s="4"/>
      <c r="KTF18" s="4"/>
      <c r="KUE18" s="4"/>
      <c r="KVD18" s="4"/>
      <c r="KWC18" s="4"/>
      <c r="KXB18" s="4"/>
      <c r="KYA18" s="4"/>
      <c r="KYZ18" s="4"/>
      <c r="KZY18" s="4"/>
      <c r="LAX18" s="4"/>
      <c r="LBW18" s="4"/>
      <c r="LCV18" s="4"/>
      <c r="LDU18" s="4"/>
      <c r="LET18" s="4"/>
      <c r="LFS18" s="4"/>
      <c r="LGR18" s="4"/>
      <c r="LHQ18" s="4"/>
      <c r="LIP18" s="4"/>
      <c r="LJO18" s="4"/>
      <c r="LKN18" s="4"/>
      <c r="LLM18" s="4"/>
      <c r="LML18" s="4"/>
      <c r="LNK18" s="4"/>
      <c r="LOJ18" s="4"/>
      <c r="LPI18" s="4"/>
      <c r="LQH18" s="4"/>
      <c r="LRG18" s="4"/>
      <c r="LSF18" s="4"/>
      <c r="LTE18" s="4"/>
      <c r="LUD18" s="4"/>
      <c r="LVC18" s="4"/>
      <c r="LWB18" s="4"/>
      <c r="LXA18" s="4"/>
      <c r="LXZ18" s="4"/>
      <c r="LYY18" s="4"/>
      <c r="LZX18" s="4"/>
      <c r="MAW18" s="4"/>
      <c r="MBV18" s="4"/>
      <c r="MCU18" s="4"/>
      <c r="MDT18" s="4"/>
      <c r="MES18" s="4"/>
      <c r="MFR18" s="4"/>
      <c r="MGQ18" s="4"/>
      <c r="MHP18" s="4"/>
      <c r="MIO18" s="4"/>
      <c r="MJN18" s="4"/>
      <c r="MKM18" s="4"/>
      <c r="MLL18" s="4"/>
      <c r="MMK18" s="4"/>
      <c r="MNJ18" s="4"/>
      <c r="MOI18" s="4"/>
      <c r="MPH18" s="4"/>
      <c r="MQG18" s="4"/>
      <c r="MRF18" s="4"/>
      <c r="MSE18" s="4"/>
      <c r="MTD18" s="4"/>
      <c r="MUC18" s="4"/>
      <c r="MVB18" s="4"/>
      <c r="MWA18" s="4"/>
      <c r="MWZ18" s="4"/>
      <c r="MXY18" s="4"/>
      <c r="MYX18" s="4"/>
      <c r="MZW18" s="4"/>
      <c r="NAV18" s="4"/>
      <c r="NBU18" s="4"/>
      <c r="NCT18" s="4"/>
      <c r="NDS18" s="4"/>
      <c r="NER18" s="4"/>
      <c r="NFQ18" s="4"/>
      <c r="NGP18" s="4"/>
      <c r="NHO18" s="4"/>
      <c r="NIN18" s="4"/>
      <c r="NJM18" s="4"/>
      <c r="NKL18" s="4"/>
      <c r="NLK18" s="4"/>
      <c r="NMJ18" s="4"/>
      <c r="NNI18" s="4"/>
      <c r="NOH18" s="4"/>
      <c r="NPG18" s="4"/>
      <c r="NQF18" s="4"/>
      <c r="NRE18" s="4"/>
      <c r="NSD18" s="4"/>
      <c r="NTC18" s="4"/>
      <c r="NUB18" s="4"/>
      <c r="NVA18" s="4"/>
      <c r="NVZ18" s="4"/>
      <c r="NWY18" s="4"/>
      <c r="NXX18" s="4"/>
      <c r="NYW18" s="4"/>
      <c r="NZV18" s="4"/>
      <c r="OAU18" s="4"/>
      <c r="OBT18" s="4"/>
      <c r="OCS18" s="4"/>
      <c r="ODR18" s="4"/>
      <c r="OEQ18" s="4"/>
      <c r="OFP18" s="4"/>
      <c r="OGO18" s="4"/>
      <c r="OHN18" s="4"/>
      <c r="OIM18" s="4"/>
      <c r="OJL18" s="4"/>
      <c r="OKK18" s="4"/>
      <c r="OLJ18" s="4"/>
      <c r="OMI18" s="4"/>
      <c r="ONH18" s="4"/>
      <c r="OOG18" s="4"/>
      <c r="OPF18" s="4"/>
      <c r="OQE18" s="4"/>
      <c r="ORD18" s="4"/>
      <c r="OSC18" s="4"/>
      <c r="OTB18" s="4"/>
      <c r="OUA18" s="4"/>
      <c r="OUZ18" s="4"/>
      <c r="OVY18" s="4"/>
      <c r="OWX18" s="4"/>
      <c r="OXW18" s="4"/>
      <c r="OYV18" s="4"/>
      <c r="OZU18" s="4"/>
      <c r="PAT18" s="4"/>
      <c r="PBS18" s="4"/>
      <c r="PCR18" s="4"/>
      <c r="PDQ18" s="4"/>
      <c r="PEP18" s="4"/>
      <c r="PFO18" s="4"/>
      <c r="PGN18" s="4"/>
      <c r="PHM18" s="4"/>
      <c r="PIL18" s="4"/>
      <c r="PJK18" s="4"/>
      <c r="PKJ18" s="4"/>
      <c r="PLI18" s="4"/>
      <c r="PMH18" s="4"/>
      <c r="PNG18" s="4"/>
      <c r="POF18" s="4"/>
      <c r="PPE18" s="4"/>
      <c r="PQD18" s="4"/>
      <c r="PRC18" s="4"/>
      <c r="PSB18" s="4"/>
      <c r="PTA18" s="4"/>
      <c r="PTZ18" s="4"/>
      <c r="PUY18" s="4"/>
      <c r="PVX18" s="4"/>
      <c r="PWW18" s="4"/>
      <c r="PXV18" s="4"/>
      <c r="PYU18" s="4"/>
      <c r="PZT18" s="4"/>
      <c r="QAS18" s="4"/>
      <c r="QBR18" s="4"/>
      <c r="QCQ18" s="4"/>
      <c r="QDP18" s="4"/>
      <c r="QEO18" s="4"/>
      <c r="QFN18" s="4"/>
      <c r="QGM18" s="4"/>
      <c r="QHL18" s="4"/>
      <c r="QIK18" s="4"/>
      <c r="QJJ18" s="4"/>
      <c r="QKI18" s="4"/>
      <c r="QLH18" s="4"/>
      <c r="QMG18" s="4"/>
      <c r="QNF18" s="4"/>
      <c r="QOE18" s="4"/>
      <c r="QPD18" s="4"/>
      <c r="QQC18" s="4"/>
      <c r="QRB18" s="4"/>
      <c r="QSA18" s="4"/>
      <c r="QSZ18" s="4"/>
      <c r="QTY18" s="4"/>
      <c r="QUX18" s="4"/>
      <c r="QVW18" s="4"/>
      <c r="QWV18" s="4"/>
      <c r="QXU18" s="4"/>
      <c r="QYT18" s="4"/>
      <c r="QZS18" s="4"/>
      <c r="RAR18" s="4"/>
      <c r="RBQ18" s="4"/>
      <c r="RCP18" s="4"/>
      <c r="RDO18" s="4"/>
      <c r="REN18" s="4"/>
      <c r="RFM18" s="4"/>
      <c r="RGL18" s="4"/>
      <c r="RHK18" s="4"/>
      <c r="RIJ18" s="4"/>
      <c r="RJI18" s="4"/>
      <c r="RKH18" s="4"/>
      <c r="RLG18" s="4"/>
      <c r="RMF18" s="4"/>
      <c r="RNE18" s="4"/>
      <c r="ROD18" s="4"/>
      <c r="RPC18" s="4"/>
      <c r="RQB18" s="4"/>
      <c r="RRA18" s="4"/>
      <c r="RRZ18" s="4"/>
      <c r="RSY18" s="4"/>
      <c r="RTX18" s="4"/>
      <c r="RUW18" s="4"/>
      <c r="RVV18" s="4"/>
      <c r="RWU18" s="4"/>
      <c r="RXT18" s="4"/>
      <c r="RYS18" s="4"/>
      <c r="RZR18" s="4"/>
      <c r="SAQ18" s="4"/>
      <c r="SBP18" s="4"/>
      <c r="SCO18" s="4"/>
      <c r="SDN18" s="4"/>
      <c r="SEM18" s="4"/>
      <c r="SFL18" s="4"/>
      <c r="SGK18" s="4"/>
      <c r="SHJ18" s="4"/>
      <c r="SII18" s="4"/>
      <c r="SJH18" s="4"/>
      <c r="SKG18" s="4"/>
      <c r="SLF18" s="4"/>
      <c r="SME18" s="4"/>
      <c r="SND18" s="4"/>
      <c r="SOC18" s="4"/>
      <c r="SPB18" s="4"/>
      <c r="SQA18" s="4"/>
      <c r="SQZ18" s="4"/>
      <c r="SRY18" s="4"/>
      <c r="SSX18" s="4"/>
      <c r="STW18" s="4"/>
      <c r="SUV18" s="4"/>
      <c r="SVU18" s="4"/>
      <c r="SWT18" s="4"/>
      <c r="SXS18" s="4"/>
      <c r="SYR18" s="4"/>
      <c r="SZQ18" s="4"/>
      <c r="TAP18" s="4"/>
      <c r="TBO18" s="4"/>
      <c r="TCN18" s="4"/>
      <c r="TDM18" s="4"/>
      <c r="TEL18" s="4"/>
      <c r="TFK18" s="4"/>
      <c r="TGJ18" s="4"/>
      <c r="THI18" s="4"/>
      <c r="TIH18" s="4"/>
      <c r="TJG18" s="4"/>
      <c r="TKF18" s="4"/>
      <c r="TLE18" s="4"/>
      <c r="TMD18" s="4"/>
      <c r="TNC18" s="4"/>
      <c r="TOB18" s="4"/>
      <c r="TPA18" s="4"/>
      <c r="TPZ18" s="4"/>
      <c r="TQY18" s="4"/>
      <c r="TRX18" s="4"/>
      <c r="TSW18" s="4"/>
      <c r="TTV18" s="4"/>
      <c r="TUU18" s="4"/>
      <c r="TVT18" s="4"/>
      <c r="TWS18" s="4"/>
      <c r="TXR18" s="4"/>
      <c r="TYQ18" s="4"/>
      <c r="TZP18" s="4"/>
      <c r="UAO18" s="4"/>
      <c r="UBN18" s="4"/>
      <c r="UCM18" s="4"/>
      <c r="UDL18" s="4"/>
      <c r="UEK18" s="4"/>
      <c r="UFJ18" s="4"/>
      <c r="UGI18" s="4"/>
      <c r="UHH18" s="4"/>
      <c r="UIG18" s="4"/>
      <c r="UJF18" s="4"/>
      <c r="UKE18" s="4"/>
      <c r="ULD18" s="4"/>
      <c r="UMC18" s="4"/>
      <c r="UNB18" s="4"/>
      <c r="UOA18" s="4"/>
      <c r="UOZ18" s="4"/>
      <c r="UPY18" s="4"/>
      <c r="UQX18" s="4"/>
      <c r="URW18" s="4"/>
      <c r="USV18" s="4"/>
      <c r="UTU18" s="4"/>
      <c r="UUT18" s="4"/>
      <c r="UVS18" s="4"/>
      <c r="UWR18" s="4"/>
      <c r="UXQ18" s="4"/>
      <c r="UYP18" s="4"/>
      <c r="UZO18" s="4"/>
      <c r="VAN18" s="4"/>
      <c r="VBM18" s="4"/>
      <c r="VCL18" s="4"/>
      <c r="VDK18" s="4"/>
      <c r="VEJ18" s="4"/>
      <c r="VFI18" s="4"/>
      <c r="VGH18" s="4"/>
      <c r="VHG18" s="4"/>
      <c r="VIF18" s="4"/>
      <c r="VJE18" s="4"/>
      <c r="VKD18" s="4"/>
      <c r="VLC18" s="4"/>
      <c r="VMB18" s="4"/>
      <c r="VNA18" s="4"/>
      <c r="VNZ18" s="4"/>
      <c r="VOY18" s="4"/>
      <c r="VPX18" s="4"/>
      <c r="VQW18" s="4"/>
      <c r="VRV18" s="4"/>
      <c r="VSU18" s="4"/>
      <c r="VTT18" s="4"/>
      <c r="VUS18" s="4"/>
      <c r="VVR18" s="4"/>
      <c r="VWQ18" s="4"/>
      <c r="VXP18" s="4"/>
      <c r="VYO18" s="4"/>
      <c r="VZN18" s="4"/>
      <c r="WAM18" s="4"/>
      <c r="WBL18" s="4"/>
      <c r="WCK18" s="4"/>
      <c r="WDJ18" s="4"/>
      <c r="WEI18" s="4"/>
      <c r="WFH18" s="4"/>
      <c r="WGG18" s="4"/>
      <c r="WHF18" s="4"/>
      <c r="WIE18" s="4"/>
      <c r="WJD18" s="4"/>
      <c r="WKC18" s="4"/>
      <c r="WLB18" s="4"/>
      <c r="WMA18" s="4"/>
      <c r="WMZ18" s="4"/>
      <c r="WNY18" s="4"/>
      <c r="WOX18" s="4"/>
      <c r="WPW18" s="4"/>
      <c r="WQV18" s="4"/>
      <c r="WRU18" s="4"/>
      <c r="WST18" s="4"/>
      <c r="WTS18" s="4"/>
      <c r="WUR18" s="4"/>
      <c r="WVQ18" s="4"/>
      <c r="WWP18" s="4"/>
      <c r="WXO18" s="4"/>
      <c r="WYN18" s="4"/>
      <c r="WZM18" s="4"/>
      <c r="XAL18" s="4"/>
      <c r="XBK18" s="4"/>
      <c r="XCJ18" s="4"/>
      <c r="XDI18" s="4"/>
      <c r="XEH18" s="4"/>
    </row>
    <row r="19" spans="1:1012 1037:2037 2062:3062 3087:4087 4112:5112 5137:6137 6162:7162 7187:8187 8212:9212 9237:10237 10262:11262 11287:12287 12312:13312 13337:14312 14337:15337 15362:16362" ht="19.899999999999999" customHeight="1" x14ac:dyDescent="0.25">
      <c r="A19" s="216" t="s">
        <v>464</v>
      </c>
      <c r="B19" s="215" t="s">
        <v>503</v>
      </c>
      <c r="AK19" s="4"/>
      <c r="BJ19" s="4"/>
      <c r="CI19" s="4"/>
      <c r="DH19" s="4"/>
      <c r="EG19" s="4"/>
      <c r="FF19" s="4"/>
      <c r="GE19" s="4"/>
      <c r="HD19" s="4"/>
      <c r="IC19" s="4"/>
      <c r="JB19" s="4"/>
      <c r="KA19" s="4"/>
      <c r="KZ19" s="4"/>
      <c r="LY19" s="4"/>
      <c r="MX19" s="4"/>
      <c r="NW19" s="4"/>
      <c r="OV19" s="4"/>
      <c r="PU19" s="4"/>
      <c r="QT19" s="4"/>
      <c r="RS19" s="4"/>
      <c r="SR19" s="4"/>
      <c r="TQ19" s="4"/>
      <c r="UP19" s="4"/>
      <c r="VO19" s="4"/>
      <c r="WN19" s="4"/>
      <c r="XM19" s="4"/>
      <c r="YL19" s="4"/>
      <c r="ZK19" s="4"/>
      <c r="AAJ19" s="4"/>
      <c r="ABI19" s="4"/>
      <c r="ACH19" s="4"/>
      <c r="ADG19" s="4"/>
      <c r="AEF19" s="4"/>
      <c r="AFE19" s="4"/>
      <c r="AGD19" s="4"/>
      <c r="AHC19" s="4"/>
      <c r="AIB19" s="4"/>
      <c r="AJA19" s="4"/>
      <c r="AJZ19" s="4"/>
      <c r="AKY19" s="4"/>
      <c r="ALX19" s="4"/>
      <c r="AMW19" s="4"/>
      <c r="ANV19" s="4"/>
      <c r="AOU19" s="4"/>
      <c r="APT19" s="4"/>
      <c r="AQS19" s="4"/>
      <c r="ARR19" s="4"/>
      <c r="ASQ19" s="4"/>
      <c r="ATP19" s="4"/>
      <c r="AUO19" s="4"/>
      <c r="AVN19" s="4"/>
      <c r="AWM19" s="4"/>
      <c r="AXL19" s="4"/>
      <c r="AYK19" s="4"/>
      <c r="AZJ19" s="4"/>
      <c r="BAI19" s="4"/>
      <c r="BBH19" s="4"/>
      <c r="BCG19" s="4"/>
      <c r="BDF19" s="4"/>
      <c r="BEE19" s="4"/>
      <c r="BFD19" s="4"/>
      <c r="BGC19" s="4"/>
      <c r="BHB19" s="4"/>
      <c r="BIA19" s="4"/>
      <c r="BIZ19" s="4"/>
      <c r="BJY19" s="4"/>
      <c r="BKX19" s="4"/>
      <c r="BLW19" s="4"/>
      <c r="BMV19" s="4"/>
      <c r="BNU19" s="4"/>
      <c r="BOT19" s="4"/>
      <c r="BPS19" s="4"/>
      <c r="BQR19" s="4"/>
      <c r="BRQ19" s="4"/>
      <c r="BSP19" s="4"/>
      <c r="BTO19" s="4"/>
      <c r="BUN19" s="4"/>
      <c r="BVM19" s="4"/>
      <c r="BWL19" s="4"/>
      <c r="BXK19" s="4"/>
      <c r="BYJ19" s="4"/>
      <c r="BZI19" s="4"/>
      <c r="CAH19" s="4"/>
      <c r="CBG19" s="4"/>
      <c r="CCF19" s="4"/>
      <c r="CDE19" s="4"/>
      <c r="CED19" s="4"/>
      <c r="CFC19" s="4"/>
      <c r="CGB19" s="4"/>
      <c r="CHA19" s="4"/>
      <c r="CHZ19" s="4"/>
      <c r="CIY19" s="4"/>
      <c r="CJX19" s="4"/>
      <c r="CKW19" s="4"/>
      <c r="CLV19" s="4"/>
      <c r="CMU19" s="4"/>
      <c r="CNT19" s="4"/>
      <c r="COS19" s="4"/>
      <c r="CPR19" s="4"/>
      <c r="CQQ19" s="4"/>
      <c r="CRP19" s="4"/>
      <c r="CSO19" s="4"/>
      <c r="CTN19" s="4"/>
      <c r="CUM19" s="4"/>
      <c r="CVL19" s="4"/>
      <c r="CWK19" s="4"/>
      <c r="CXJ19" s="4"/>
      <c r="CYI19" s="4"/>
      <c r="CZH19" s="4"/>
      <c r="DAG19" s="4"/>
      <c r="DBF19" s="4"/>
      <c r="DCE19" s="4"/>
      <c r="DDD19" s="4"/>
      <c r="DEC19" s="4"/>
      <c r="DFB19" s="4"/>
      <c r="DGA19" s="4"/>
      <c r="DGZ19" s="4"/>
      <c r="DHY19" s="4"/>
      <c r="DIX19" s="4"/>
      <c r="DJW19" s="4"/>
      <c r="DKV19" s="4"/>
      <c r="DLU19" s="4"/>
      <c r="DMT19" s="4"/>
      <c r="DNS19" s="4"/>
      <c r="DOR19" s="4"/>
      <c r="DPQ19" s="4"/>
      <c r="DQP19" s="4"/>
      <c r="DRO19" s="4"/>
      <c r="DSN19" s="4"/>
      <c r="DTM19" s="4"/>
      <c r="DUL19" s="4"/>
      <c r="DVK19" s="4"/>
      <c r="DWJ19" s="4"/>
      <c r="DXI19" s="4"/>
      <c r="DYH19" s="4"/>
      <c r="DZG19" s="4"/>
      <c r="EAF19" s="4"/>
      <c r="EBE19" s="4"/>
      <c r="ECD19" s="4"/>
      <c r="EDC19" s="4"/>
      <c r="EEB19" s="4"/>
      <c r="EFA19" s="4"/>
      <c r="EFZ19" s="4"/>
      <c r="EGY19" s="4"/>
      <c r="EHX19" s="4"/>
      <c r="EIW19" s="4"/>
      <c r="EJV19" s="4"/>
      <c r="EKU19" s="4"/>
      <c r="ELT19" s="4"/>
      <c r="EMS19" s="4"/>
      <c r="ENR19" s="4"/>
      <c r="EOQ19" s="4"/>
      <c r="EPP19" s="4"/>
      <c r="EQO19" s="4"/>
      <c r="ERN19" s="4"/>
      <c r="ESM19" s="4"/>
      <c r="ETL19" s="4"/>
      <c r="EUK19" s="4"/>
      <c r="EVJ19" s="4"/>
      <c r="EWI19" s="4"/>
      <c r="EXH19" s="4"/>
      <c r="EYG19" s="4"/>
      <c r="EZF19" s="4"/>
      <c r="FAE19" s="4"/>
      <c r="FBD19" s="4"/>
      <c r="FCC19" s="4"/>
      <c r="FDB19" s="4"/>
      <c r="FEA19" s="4"/>
      <c r="FEZ19" s="4"/>
      <c r="FFY19" s="4"/>
      <c r="FGX19" s="4"/>
      <c r="FHW19" s="4"/>
      <c r="FIV19" s="4"/>
      <c r="FJU19" s="4"/>
      <c r="FKT19" s="4"/>
      <c r="FLS19" s="4"/>
      <c r="FMR19" s="4"/>
      <c r="FNQ19" s="4"/>
      <c r="FOP19" s="4"/>
      <c r="FPO19" s="4"/>
      <c r="FQN19" s="4"/>
      <c r="FRM19" s="4"/>
      <c r="FSL19" s="4"/>
      <c r="FTK19" s="4"/>
      <c r="FUJ19" s="4"/>
      <c r="FVI19" s="4"/>
      <c r="FWH19" s="4"/>
      <c r="FXG19" s="4"/>
      <c r="FYF19" s="4"/>
      <c r="FZE19" s="4"/>
      <c r="GAD19" s="4"/>
      <c r="GBC19" s="4"/>
      <c r="GCB19" s="4"/>
      <c r="GDA19" s="4"/>
      <c r="GDZ19" s="4"/>
      <c r="GEY19" s="4"/>
      <c r="GFX19" s="4"/>
      <c r="GGW19" s="4"/>
      <c r="GHV19" s="4"/>
      <c r="GIU19" s="4"/>
      <c r="GJT19" s="4"/>
      <c r="GKS19" s="4"/>
      <c r="GLR19" s="4"/>
      <c r="GMQ19" s="4"/>
      <c r="GNP19" s="4"/>
      <c r="GOO19" s="4"/>
      <c r="GPN19" s="4"/>
      <c r="GQM19" s="4"/>
      <c r="GRL19" s="4"/>
      <c r="GSK19" s="4"/>
      <c r="GTJ19" s="4"/>
      <c r="GUI19" s="4"/>
      <c r="GVH19" s="4"/>
      <c r="GWG19" s="4"/>
      <c r="GXF19" s="4"/>
      <c r="GYE19" s="4"/>
      <c r="GZD19" s="4"/>
      <c r="HAC19" s="4"/>
      <c r="HBB19" s="4"/>
      <c r="HCA19" s="4"/>
      <c r="HCZ19" s="4"/>
      <c r="HDY19" s="4"/>
      <c r="HEX19" s="4"/>
      <c r="HFW19" s="4"/>
      <c r="HGV19" s="4"/>
      <c r="HHU19" s="4"/>
      <c r="HIT19" s="4"/>
      <c r="HJS19" s="4"/>
      <c r="HKR19" s="4"/>
      <c r="HLQ19" s="4"/>
      <c r="HMP19" s="4"/>
      <c r="HNO19" s="4"/>
      <c r="HON19" s="4"/>
      <c r="HPM19" s="4"/>
      <c r="HQL19" s="4"/>
      <c r="HRK19" s="4"/>
      <c r="HSJ19" s="4"/>
      <c r="HTI19" s="4"/>
      <c r="HUH19" s="4"/>
      <c r="HVG19" s="4"/>
      <c r="HWF19" s="4"/>
      <c r="HXE19" s="4"/>
      <c r="HYD19" s="4"/>
      <c r="HZC19" s="4"/>
      <c r="IAB19" s="4"/>
      <c r="IBA19" s="4"/>
      <c r="IBZ19" s="4"/>
      <c r="ICY19" s="4"/>
      <c r="IDX19" s="4"/>
      <c r="IEW19" s="4"/>
      <c r="IFV19" s="4"/>
      <c r="IGU19" s="4"/>
      <c r="IHT19" s="4"/>
      <c r="IIS19" s="4"/>
      <c r="IJR19" s="4"/>
      <c r="IKQ19" s="4"/>
      <c r="ILP19" s="4"/>
      <c r="IMO19" s="4"/>
      <c r="INN19" s="4"/>
      <c r="IOM19" s="4"/>
      <c r="IPL19" s="4"/>
      <c r="IQK19" s="4"/>
      <c r="IRJ19" s="4"/>
      <c r="ISI19" s="4"/>
      <c r="ITH19" s="4"/>
      <c r="IUG19" s="4"/>
      <c r="IVF19" s="4"/>
      <c r="IWE19" s="4"/>
      <c r="IXD19" s="4"/>
      <c r="IYC19" s="4"/>
      <c r="IZB19" s="4"/>
      <c r="JAA19" s="4"/>
      <c r="JAZ19" s="4"/>
      <c r="JBY19" s="4"/>
      <c r="JCX19" s="4"/>
      <c r="JDW19" s="4"/>
      <c r="JEV19" s="4"/>
      <c r="JFU19" s="4"/>
      <c r="JGT19" s="4"/>
      <c r="JHS19" s="4"/>
      <c r="JIR19" s="4"/>
      <c r="JJQ19" s="4"/>
      <c r="JKP19" s="4"/>
      <c r="JLO19" s="4"/>
      <c r="JMN19" s="4"/>
      <c r="JNM19" s="4"/>
      <c r="JOL19" s="4"/>
      <c r="JPK19" s="4"/>
      <c r="JQJ19" s="4"/>
      <c r="JRI19" s="4"/>
      <c r="JSH19" s="4"/>
      <c r="JTG19" s="4"/>
      <c r="JUF19" s="4"/>
      <c r="JVE19" s="4"/>
      <c r="JWD19" s="4"/>
      <c r="JXC19" s="4"/>
      <c r="JYB19" s="4"/>
      <c r="JZA19" s="4"/>
      <c r="JZZ19" s="4"/>
      <c r="KAY19" s="4"/>
      <c r="KBX19" s="4"/>
      <c r="KCW19" s="4"/>
      <c r="KDV19" s="4"/>
      <c r="KEU19" s="4"/>
      <c r="KFT19" s="4"/>
      <c r="KGS19" s="4"/>
      <c r="KHR19" s="4"/>
      <c r="KIQ19" s="4"/>
      <c r="KJP19" s="4"/>
      <c r="KKO19" s="4"/>
      <c r="KLN19" s="4"/>
      <c r="KMM19" s="4"/>
      <c r="KNL19" s="4"/>
      <c r="KOK19" s="4"/>
      <c r="KPJ19" s="4"/>
      <c r="KQI19" s="4"/>
      <c r="KRH19" s="4"/>
      <c r="KSG19" s="4"/>
      <c r="KTF19" s="4"/>
      <c r="KUE19" s="4"/>
      <c r="KVD19" s="4"/>
      <c r="KWC19" s="4"/>
      <c r="KXB19" s="4"/>
      <c r="KYA19" s="4"/>
      <c r="KYZ19" s="4"/>
      <c r="KZY19" s="4"/>
      <c r="LAX19" s="4"/>
      <c r="LBW19" s="4"/>
      <c r="LCV19" s="4"/>
      <c r="LDU19" s="4"/>
      <c r="LET19" s="4"/>
      <c r="LFS19" s="4"/>
      <c r="LGR19" s="4"/>
      <c r="LHQ19" s="4"/>
      <c r="LIP19" s="4"/>
      <c r="LJO19" s="4"/>
      <c r="LKN19" s="4"/>
      <c r="LLM19" s="4"/>
      <c r="LML19" s="4"/>
      <c r="LNK19" s="4"/>
      <c r="LOJ19" s="4"/>
      <c r="LPI19" s="4"/>
      <c r="LQH19" s="4"/>
      <c r="LRG19" s="4"/>
      <c r="LSF19" s="4"/>
      <c r="LTE19" s="4"/>
      <c r="LUD19" s="4"/>
      <c r="LVC19" s="4"/>
      <c r="LWB19" s="4"/>
      <c r="LXA19" s="4"/>
      <c r="LXZ19" s="4"/>
      <c r="LYY19" s="4"/>
      <c r="LZX19" s="4"/>
      <c r="MAW19" s="4"/>
      <c r="MBV19" s="4"/>
      <c r="MCU19" s="4"/>
      <c r="MDT19" s="4"/>
      <c r="MES19" s="4"/>
      <c r="MFR19" s="4"/>
      <c r="MGQ19" s="4"/>
      <c r="MHP19" s="4"/>
      <c r="MIO19" s="4"/>
      <c r="MJN19" s="4"/>
      <c r="MKM19" s="4"/>
      <c r="MLL19" s="4"/>
      <c r="MMK19" s="4"/>
      <c r="MNJ19" s="4"/>
      <c r="MOI19" s="4"/>
      <c r="MPH19" s="4"/>
      <c r="MQG19" s="4"/>
      <c r="MRF19" s="4"/>
      <c r="MSE19" s="4"/>
      <c r="MTD19" s="4"/>
      <c r="MUC19" s="4"/>
      <c r="MVB19" s="4"/>
      <c r="MWA19" s="4"/>
      <c r="MWZ19" s="4"/>
      <c r="MXY19" s="4"/>
      <c r="MYX19" s="4"/>
      <c r="MZW19" s="4"/>
      <c r="NAV19" s="4"/>
      <c r="NBU19" s="4"/>
      <c r="NCT19" s="4"/>
      <c r="NDS19" s="4"/>
      <c r="NER19" s="4"/>
      <c r="NFQ19" s="4"/>
      <c r="NGP19" s="4"/>
      <c r="NHO19" s="4"/>
      <c r="NIN19" s="4"/>
      <c r="NJM19" s="4"/>
      <c r="NKL19" s="4"/>
      <c r="NLK19" s="4"/>
      <c r="NMJ19" s="4"/>
      <c r="NNI19" s="4"/>
      <c r="NOH19" s="4"/>
      <c r="NPG19" s="4"/>
      <c r="NQF19" s="4"/>
      <c r="NRE19" s="4"/>
      <c r="NSD19" s="4"/>
      <c r="NTC19" s="4"/>
      <c r="NUB19" s="4"/>
      <c r="NVA19" s="4"/>
      <c r="NVZ19" s="4"/>
      <c r="NWY19" s="4"/>
      <c r="NXX19" s="4"/>
      <c r="NYW19" s="4"/>
      <c r="NZV19" s="4"/>
      <c r="OAU19" s="4"/>
      <c r="OBT19" s="4"/>
      <c r="OCS19" s="4"/>
      <c r="ODR19" s="4"/>
      <c r="OEQ19" s="4"/>
      <c r="OFP19" s="4"/>
      <c r="OGO19" s="4"/>
      <c r="OHN19" s="4"/>
      <c r="OIM19" s="4"/>
      <c r="OJL19" s="4"/>
      <c r="OKK19" s="4"/>
      <c r="OLJ19" s="4"/>
      <c r="OMI19" s="4"/>
      <c r="ONH19" s="4"/>
      <c r="OOG19" s="4"/>
      <c r="OPF19" s="4"/>
      <c r="OQE19" s="4"/>
      <c r="ORD19" s="4"/>
      <c r="OSC19" s="4"/>
      <c r="OTB19" s="4"/>
      <c r="OUA19" s="4"/>
      <c r="OUZ19" s="4"/>
      <c r="OVY19" s="4"/>
      <c r="OWX19" s="4"/>
      <c r="OXW19" s="4"/>
      <c r="OYV19" s="4"/>
      <c r="OZU19" s="4"/>
      <c r="PAT19" s="4"/>
      <c r="PBS19" s="4"/>
      <c r="PCR19" s="4"/>
      <c r="PDQ19" s="4"/>
      <c r="PEP19" s="4"/>
      <c r="PFO19" s="4"/>
      <c r="PGN19" s="4"/>
      <c r="PHM19" s="4"/>
      <c r="PIL19" s="4"/>
      <c r="PJK19" s="4"/>
      <c r="PKJ19" s="4"/>
      <c r="PLI19" s="4"/>
      <c r="PMH19" s="4"/>
      <c r="PNG19" s="4"/>
      <c r="POF19" s="4"/>
      <c r="PPE19" s="4"/>
      <c r="PQD19" s="4"/>
      <c r="PRC19" s="4"/>
      <c r="PSB19" s="4"/>
      <c r="PTA19" s="4"/>
      <c r="PTZ19" s="4"/>
      <c r="PUY19" s="4"/>
      <c r="PVX19" s="4"/>
      <c r="PWW19" s="4"/>
      <c r="PXV19" s="4"/>
      <c r="PYU19" s="4"/>
      <c r="PZT19" s="4"/>
      <c r="QAS19" s="4"/>
      <c r="QBR19" s="4"/>
      <c r="QCQ19" s="4"/>
      <c r="QDP19" s="4"/>
      <c r="QEO19" s="4"/>
      <c r="QFN19" s="4"/>
      <c r="QGM19" s="4"/>
      <c r="QHL19" s="4"/>
      <c r="QIK19" s="4"/>
      <c r="QJJ19" s="4"/>
      <c r="QKI19" s="4"/>
      <c r="QLH19" s="4"/>
      <c r="QMG19" s="4"/>
      <c r="QNF19" s="4"/>
      <c r="QOE19" s="4"/>
      <c r="QPD19" s="4"/>
      <c r="QQC19" s="4"/>
      <c r="QRB19" s="4"/>
      <c r="QSA19" s="4"/>
      <c r="QSZ19" s="4"/>
      <c r="QTY19" s="4"/>
      <c r="QUX19" s="4"/>
      <c r="QVW19" s="4"/>
      <c r="QWV19" s="4"/>
      <c r="QXU19" s="4"/>
      <c r="QYT19" s="4"/>
      <c r="QZS19" s="4"/>
      <c r="RAR19" s="4"/>
      <c r="RBQ19" s="4"/>
      <c r="RCP19" s="4"/>
      <c r="RDO19" s="4"/>
      <c r="REN19" s="4"/>
      <c r="RFM19" s="4"/>
      <c r="RGL19" s="4"/>
      <c r="RHK19" s="4"/>
      <c r="RIJ19" s="4"/>
      <c r="RJI19" s="4"/>
      <c r="RKH19" s="4"/>
      <c r="RLG19" s="4"/>
      <c r="RMF19" s="4"/>
      <c r="RNE19" s="4"/>
      <c r="ROD19" s="4"/>
      <c r="RPC19" s="4"/>
      <c r="RQB19" s="4"/>
      <c r="RRA19" s="4"/>
      <c r="RRZ19" s="4"/>
      <c r="RSY19" s="4"/>
      <c r="RTX19" s="4"/>
      <c r="RUW19" s="4"/>
      <c r="RVV19" s="4"/>
      <c r="RWU19" s="4"/>
      <c r="RXT19" s="4"/>
      <c r="RYS19" s="4"/>
      <c r="RZR19" s="4"/>
      <c r="SAQ19" s="4"/>
      <c r="SBP19" s="4"/>
      <c r="SCO19" s="4"/>
      <c r="SDN19" s="4"/>
      <c r="SEM19" s="4"/>
      <c r="SFL19" s="4"/>
      <c r="SGK19" s="4"/>
      <c r="SHJ19" s="4"/>
      <c r="SII19" s="4"/>
      <c r="SJH19" s="4"/>
      <c r="SKG19" s="4"/>
      <c r="SLF19" s="4"/>
      <c r="SME19" s="4"/>
      <c r="SND19" s="4"/>
      <c r="SOC19" s="4"/>
      <c r="SPB19" s="4"/>
      <c r="SQA19" s="4"/>
      <c r="SQZ19" s="4"/>
      <c r="SRY19" s="4"/>
      <c r="SSX19" s="4"/>
      <c r="STW19" s="4"/>
      <c r="SUV19" s="4"/>
      <c r="SVU19" s="4"/>
      <c r="SWT19" s="4"/>
      <c r="SXS19" s="4"/>
      <c r="SYR19" s="4"/>
      <c r="SZQ19" s="4"/>
      <c r="TAP19" s="4"/>
      <c r="TBO19" s="4"/>
      <c r="TCN19" s="4"/>
      <c r="TDM19" s="4"/>
      <c r="TEL19" s="4"/>
      <c r="TFK19" s="4"/>
      <c r="TGJ19" s="4"/>
      <c r="THI19" s="4"/>
      <c r="TIH19" s="4"/>
      <c r="TJG19" s="4"/>
      <c r="TKF19" s="4"/>
      <c r="TLE19" s="4"/>
      <c r="TMD19" s="4"/>
      <c r="TNC19" s="4"/>
      <c r="TOB19" s="4"/>
      <c r="TPA19" s="4"/>
      <c r="TPZ19" s="4"/>
      <c r="TQY19" s="4"/>
      <c r="TRX19" s="4"/>
      <c r="TSW19" s="4"/>
      <c r="TTV19" s="4"/>
      <c r="TUU19" s="4"/>
      <c r="TVT19" s="4"/>
      <c r="TWS19" s="4"/>
      <c r="TXR19" s="4"/>
      <c r="TYQ19" s="4"/>
      <c r="TZP19" s="4"/>
      <c r="UAO19" s="4"/>
      <c r="UBN19" s="4"/>
      <c r="UCM19" s="4"/>
      <c r="UDL19" s="4"/>
      <c r="UEK19" s="4"/>
      <c r="UFJ19" s="4"/>
      <c r="UGI19" s="4"/>
      <c r="UHH19" s="4"/>
      <c r="UIG19" s="4"/>
      <c r="UJF19" s="4"/>
      <c r="UKE19" s="4"/>
      <c r="ULD19" s="4"/>
      <c r="UMC19" s="4"/>
      <c r="UNB19" s="4"/>
      <c r="UOA19" s="4"/>
      <c r="UOZ19" s="4"/>
      <c r="UPY19" s="4"/>
      <c r="UQX19" s="4"/>
      <c r="URW19" s="4"/>
      <c r="USV19" s="4"/>
      <c r="UTU19" s="4"/>
      <c r="UUT19" s="4"/>
      <c r="UVS19" s="4"/>
      <c r="UWR19" s="4"/>
      <c r="UXQ19" s="4"/>
      <c r="UYP19" s="4"/>
      <c r="UZO19" s="4"/>
      <c r="VAN19" s="4"/>
      <c r="VBM19" s="4"/>
      <c r="VCL19" s="4"/>
      <c r="VDK19" s="4"/>
      <c r="VEJ19" s="4"/>
      <c r="VFI19" s="4"/>
      <c r="VGH19" s="4"/>
      <c r="VHG19" s="4"/>
      <c r="VIF19" s="4"/>
      <c r="VJE19" s="4"/>
      <c r="VKD19" s="4"/>
      <c r="VLC19" s="4"/>
      <c r="VMB19" s="4"/>
      <c r="VNA19" s="4"/>
      <c r="VNZ19" s="4"/>
      <c r="VOY19" s="4"/>
      <c r="VPX19" s="4"/>
      <c r="VQW19" s="4"/>
      <c r="VRV19" s="4"/>
      <c r="VSU19" s="4"/>
      <c r="VTT19" s="4"/>
      <c r="VUS19" s="4"/>
      <c r="VVR19" s="4"/>
      <c r="VWQ19" s="4"/>
      <c r="VXP19" s="4"/>
      <c r="VYO19" s="4"/>
      <c r="VZN19" s="4"/>
      <c r="WAM19" s="4"/>
      <c r="WBL19" s="4"/>
      <c r="WCK19" s="4"/>
      <c r="WDJ19" s="4"/>
      <c r="WEI19" s="4"/>
      <c r="WFH19" s="4"/>
      <c r="WGG19" s="4"/>
      <c r="WHF19" s="4"/>
      <c r="WIE19" s="4"/>
      <c r="WJD19" s="4"/>
      <c r="WKC19" s="4"/>
      <c r="WLB19" s="4"/>
      <c r="WMA19" s="4"/>
      <c r="WMZ19" s="4"/>
      <c r="WNY19" s="4"/>
      <c r="WOX19" s="4"/>
      <c r="WPW19" s="4"/>
      <c r="WQV19" s="4"/>
      <c r="WRU19" s="4"/>
      <c r="WST19" s="4"/>
      <c r="WTS19" s="4"/>
      <c r="WUR19" s="4"/>
      <c r="WVQ19" s="4"/>
      <c r="WWP19" s="4"/>
      <c r="WXO19" s="4"/>
      <c r="WYN19" s="4"/>
      <c r="WZM19" s="4"/>
      <c r="XAL19" s="4"/>
      <c r="XBK19" s="4"/>
      <c r="XCJ19" s="4"/>
      <c r="XDI19" s="4"/>
      <c r="XEH19" s="4"/>
    </row>
    <row r="20" spans="1:1012 1037:2037 2062:3062 3087:4087 4112:5112 5137:6137 6162:7162 7187:8187 8212:9212 9237:10237 10262:11262 11287:12287 12312:13312 13337:14312 14337:15337 15362:16362" ht="19.899999999999999" customHeight="1" x14ac:dyDescent="0.25">
      <c r="A20" s="216" t="s">
        <v>465</v>
      </c>
      <c r="B20" s="215" t="s">
        <v>510</v>
      </c>
      <c r="AK20" s="4"/>
      <c r="BJ20" s="4"/>
      <c r="CI20" s="4"/>
      <c r="DH20" s="4"/>
      <c r="EG20" s="4"/>
      <c r="FF20" s="4"/>
      <c r="GE20" s="4"/>
      <c r="HD20" s="4"/>
      <c r="IC20" s="4"/>
      <c r="JB20" s="4"/>
      <c r="KA20" s="4"/>
      <c r="KZ20" s="4"/>
      <c r="LY20" s="4"/>
      <c r="MX20" s="4"/>
      <c r="NW20" s="4"/>
      <c r="OV20" s="4"/>
      <c r="PU20" s="4"/>
      <c r="QT20" s="4"/>
      <c r="RS20" s="4"/>
      <c r="SR20" s="4"/>
      <c r="TQ20" s="4"/>
      <c r="UP20" s="4"/>
      <c r="VO20" s="4"/>
      <c r="WN20" s="4"/>
      <c r="XM20" s="4"/>
      <c r="YL20" s="4"/>
      <c r="ZK20" s="4"/>
      <c r="AAJ20" s="4"/>
      <c r="ABI20" s="4"/>
      <c r="ACH20" s="4"/>
      <c r="ADG20" s="4"/>
      <c r="AEF20" s="4"/>
      <c r="AFE20" s="4"/>
      <c r="AGD20" s="4"/>
      <c r="AHC20" s="4"/>
      <c r="AIB20" s="4"/>
      <c r="AJA20" s="4"/>
      <c r="AJZ20" s="4"/>
      <c r="AKY20" s="4"/>
      <c r="ALX20" s="4"/>
      <c r="AMW20" s="4"/>
      <c r="ANV20" s="4"/>
      <c r="AOU20" s="4"/>
      <c r="APT20" s="4"/>
      <c r="AQS20" s="4"/>
      <c r="ARR20" s="4"/>
      <c r="ASQ20" s="4"/>
      <c r="ATP20" s="4"/>
      <c r="AUO20" s="4"/>
      <c r="AVN20" s="4"/>
      <c r="AWM20" s="4"/>
      <c r="AXL20" s="4"/>
      <c r="AYK20" s="4"/>
      <c r="AZJ20" s="4"/>
      <c r="BAI20" s="4"/>
      <c r="BBH20" s="4"/>
      <c r="BCG20" s="4"/>
      <c r="BDF20" s="4"/>
      <c r="BEE20" s="4"/>
      <c r="BFD20" s="4"/>
      <c r="BGC20" s="4"/>
      <c r="BHB20" s="4"/>
      <c r="BIA20" s="4"/>
      <c r="BIZ20" s="4"/>
      <c r="BJY20" s="4"/>
      <c r="BKX20" s="4"/>
      <c r="BLW20" s="4"/>
      <c r="BMV20" s="4"/>
      <c r="BNU20" s="4"/>
      <c r="BOT20" s="4"/>
      <c r="BPS20" s="4"/>
      <c r="BQR20" s="4"/>
      <c r="BRQ20" s="4"/>
      <c r="BSP20" s="4"/>
      <c r="BTO20" s="4"/>
      <c r="BUN20" s="4"/>
      <c r="BVM20" s="4"/>
      <c r="BWL20" s="4"/>
      <c r="BXK20" s="4"/>
      <c r="BYJ20" s="4"/>
      <c r="BZI20" s="4"/>
      <c r="CAH20" s="4"/>
      <c r="CBG20" s="4"/>
      <c r="CCF20" s="4"/>
      <c r="CDE20" s="4"/>
      <c r="CED20" s="4"/>
      <c r="CFC20" s="4"/>
      <c r="CGB20" s="4"/>
      <c r="CHA20" s="4"/>
      <c r="CHZ20" s="4"/>
      <c r="CIY20" s="4"/>
      <c r="CJX20" s="4"/>
      <c r="CKW20" s="4"/>
      <c r="CLV20" s="4"/>
      <c r="CMU20" s="4"/>
      <c r="CNT20" s="4"/>
      <c r="COS20" s="4"/>
      <c r="CPR20" s="4"/>
      <c r="CQQ20" s="4"/>
      <c r="CRP20" s="4"/>
      <c r="CSO20" s="4"/>
      <c r="CTN20" s="4"/>
      <c r="CUM20" s="4"/>
      <c r="CVL20" s="4"/>
      <c r="CWK20" s="4"/>
      <c r="CXJ20" s="4"/>
      <c r="CYI20" s="4"/>
      <c r="CZH20" s="4"/>
      <c r="DAG20" s="4"/>
      <c r="DBF20" s="4"/>
      <c r="DCE20" s="4"/>
      <c r="DDD20" s="4"/>
      <c r="DEC20" s="4"/>
      <c r="DFB20" s="4"/>
      <c r="DGA20" s="4"/>
      <c r="DGZ20" s="4"/>
      <c r="DHY20" s="4"/>
      <c r="DIX20" s="4"/>
      <c r="DJW20" s="4"/>
      <c r="DKV20" s="4"/>
      <c r="DLU20" s="4"/>
      <c r="DMT20" s="4"/>
      <c r="DNS20" s="4"/>
      <c r="DOR20" s="4"/>
      <c r="DPQ20" s="4"/>
      <c r="DQP20" s="4"/>
      <c r="DRO20" s="4"/>
      <c r="DSN20" s="4"/>
      <c r="DTM20" s="4"/>
      <c r="DUL20" s="4"/>
      <c r="DVK20" s="4"/>
      <c r="DWJ20" s="4"/>
      <c r="DXI20" s="4"/>
      <c r="DYH20" s="4"/>
      <c r="DZG20" s="4"/>
      <c r="EAF20" s="4"/>
      <c r="EBE20" s="4"/>
      <c r="ECD20" s="4"/>
      <c r="EDC20" s="4"/>
      <c r="EEB20" s="4"/>
      <c r="EFA20" s="4"/>
      <c r="EFZ20" s="4"/>
      <c r="EGY20" s="4"/>
      <c r="EHX20" s="4"/>
      <c r="EIW20" s="4"/>
      <c r="EJV20" s="4"/>
      <c r="EKU20" s="4"/>
      <c r="ELT20" s="4"/>
      <c r="EMS20" s="4"/>
      <c r="ENR20" s="4"/>
      <c r="EOQ20" s="4"/>
      <c r="EPP20" s="4"/>
      <c r="EQO20" s="4"/>
      <c r="ERN20" s="4"/>
      <c r="ESM20" s="4"/>
      <c r="ETL20" s="4"/>
      <c r="EUK20" s="4"/>
      <c r="EVJ20" s="4"/>
      <c r="EWI20" s="4"/>
      <c r="EXH20" s="4"/>
      <c r="EYG20" s="4"/>
      <c r="EZF20" s="4"/>
      <c r="FAE20" s="4"/>
      <c r="FBD20" s="4"/>
      <c r="FCC20" s="4"/>
      <c r="FDB20" s="4"/>
      <c r="FEA20" s="4"/>
      <c r="FEZ20" s="4"/>
      <c r="FFY20" s="4"/>
      <c r="FGX20" s="4"/>
      <c r="FHW20" s="4"/>
      <c r="FIV20" s="4"/>
      <c r="FJU20" s="4"/>
      <c r="FKT20" s="4"/>
      <c r="FLS20" s="4"/>
      <c r="FMR20" s="4"/>
      <c r="FNQ20" s="4"/>
      <c r="FOP20" s="4"/>
      <c r="FPO20" s="4"/>
      <c r="FQN20" s="4"/>
      <c r="FRM20" s="4"/>
      <c r="FSL20" s="4"/>
      <c r="FTK20" s="4"/>
      <c r="FUJ20" s="4"/>
      <c r="FVI20" s="4"/>
      <c r="FWH20" s="4"/>
      <c r="FXG20" s="4"/>
      <c r="FYF20" s="4"/>
      <c r="FZE20" s="4"/>
      <c r="GAD20" s="4"/>
      <c r="GBC20" s="4"/>
      <c r="GCB20" s="4"/>
      <c r="GDA20" s="4"/>
      <c r="GDZ20" s="4"/>
      <c r="GEY20" s="4"/>
      <c r="GFX20" s="4"/>
      <c r="GGW20" s="4"/>
      <c r="GHV20" s="4"/>
      <c r="GIU20" s="4"/>
      <c r="GJT20" s="4"/>
      <c r="GKS20" s="4"/>
      <c r="GLR20" s="4"/>
      <c r="GMQ20" s="4"/>
      <c r="GNP20" s="4"/>
      <c r="GOO20" s="4"/>
      <c r="GPN20" s="4"/>
      <c r="GQM20" s="4"/>
      <c r="GRL20" s="4"/>
      <c r="GSK20" s="4"/>
      <c r="GTJ20" s="4"/>
      <c r="GUI20" s="4"/>
      <c r="GVH20" s="4"/>
      <c r="GWG20" s="4"/>
      <c r="GXF20" s="4"/>
      <c r="GYE20" s="4"/>
      <c r="GZD20" s="4"/>
      <c r="HAC20" s="4"/>
      <c r="HBB20" s="4"/>
      <c r="HCA20" s="4"/>
      <c r="HCZ20" s="4"/>
      <c r="HDY20" s="4"/>
      <c r="HEX20" s="4"/>
      <c r="HFW20" s="4"/>
      <c r="HGV20" s="4"/>
      <c r="HHU20" s="4"/>
      <c r="HIT20" s="4"/>
      <c r="HJS20" s="4"/>
      <c r="HKR20" s="4"/>
      <c r="HLQ20" s="4"/>
      <c r="HMP20" s="4"/>
      <c r="HNO20" s="4"/>
      <c r="HON20" s="4"/>
      <c r="HPM20" s="4"/>
      <c r="HQL20" s="4"/>
      <c r="HRK20" s="4"/>
      <c r="HSJ20" s="4"/>
      <c r="HTI20" s="4"/>
      <c r="HUH20" s="4"/>
      <c r="HVG20" s="4"/>
      <c r="HWF20" s="4"/>
      <c r="HXE20" s="4"/>
      <c r="HYD20" s="4"/>
      <c r="HZC20" s="4"/>
      <c r="IAB20" s="4"/>
      <c r="IBA20" s="4"/>
      <c r="IBZ20" s="4"/>
      <c r="ICY20" s="4"/>
      <c r="IDX20" s="4"/>
      <c r="IEW20" s="4"/>
      <c r="IFV20" s="4"/>
      <c r="IGU20" s="4"/>
      <c r="IHT20" s="4"/>
      <c r="IIS20" s="4"/>
      <c r="IJR20" s="4"/>
      <c r="IKQ20" s="4"/>
      <c r="ILP20" s="4"/>
      <c r="IMO20" s="4"/>
      <c r="INN20" s="4"/>
      <c r="IOM20" s="4"/>
      <c r="IPL20" s="4"/>
      <c r="IQK20" s="4"/>
      <c r="IRJ20" s="4"/>
      <c r="ISI20" s="4"/>
      <c r="ITH20" s="4"/>
      <c r="IUG20" s="4"/>
      <c r="IVF20" s="4"/>
      <c r="IWE20" s="4"/>
      <c r="IXD20" s="4"/>
      <c r="IYC20" s="4"/>
      <c r="IZB20" s="4"/>
      <c r="JAA20" s="4"/>
      <c r="JAZ20" s="4"/>
      <c r="JBY20" s="4"/>
      <c r="JCX20" s="4"/>
      <c r="JDW20" s="4"/>
      <c r="JEV20" s="4"/>
      <c r="JFU20" s="4"/>
      <c r="JGT20" s="4"/>
      <c r="JHS20" s="4"/>
      <c r="JIR20" s="4"/>
      <c r="JJQ20" s="4"/>
      <c r="JKP20" s="4"/>
      <c r="JLO20" s="4"/>
      <c r="JMN20" s="4"/>
      <c r="JNM20" s="4"/>
      <c r="JOL20" s="4"/>
      <c r="JPK20" s="4"/>
      <c r="JQJ20" s="4"/>
      <c r="JRI20" s="4"/>
      <c r="JSH20" s="4"/>
      <c r="JTG20" s="4"/>
      <c r="JUF20" s="4"/>
      <c r="JVE20" s="4"/>
      <c r="JWD20" s="4"/>
      <c r="JXC20" s="4"/>
      <c r="JYB20" s="4"/>
      <c r="JZA20" s="4"/>
      <c r="JZZ20" s="4"/>
      <c r="KAY20" s="4"/>
      <c r="KBX20" s="4"/>
      <c r="KCW20" s="4"/>
      <c r="KDV20" s="4"/>
      <c r="KEU20" s="4"/>
      <c r="KFT20" s="4"/>
      <c r="KGS20" s="4"/>
      <c r="KHR20" s="4"/>
      <c r="KIQ20" s="4"/>
      <c r="KJP20" s="4"/>
      <c r="KKO20" s="4"/>
      <c r="KLN20" s="4"/>
      <c r="KMM20" s="4"/>
      <c r="KNL20" s="4"/>
      <c r="KOK20" s="4"/>
      <c r="KPJ20" s="4"/>
      <c r="KQI20" s="4"/>
      <c r="KRH20" s="4"/>
      <c r="KSG20" s="4"/>
      <c r="KTF20" s="4"/>
      <c r="KUE20" s="4"/>
      <c r="KVD20" s="4"/>
      <c r="KWC20" s="4"/>
      <c r="KXB20" s="4"/>
      <c r="KYA20" s="4"/>
      <c r="KYZ20" s="4"/>
      <c r="KZY20" s="4"/>
      <c r="LAX20" s="4"/>
      <c r="LBW20" s="4"/>
      <c r="LCV20" s="4"/>
      <c r="LDU20" s="4"/>
      <c r="LET20" s="4"/>
      <c r="LFS20" s="4"/>
      <c r="LGR20" s="4"/>
      <c r="LHQ20" s="4"/>
      <c r="LIP20" s="4"/>
      <c r="LJO20" s="4"/>
      <c r="LKN20" s="4"/>
      <c r="LLM20" s="4"/>
      <c r="LML20" s="4"/>
      <c r="LNK20" s="4"/>
      <c r="LOJ20" s="4"/>
      <c r="LPI20" s="4"/>
      <c r="LQH20" s="4"/>
      <c r="LRG20" s="4"/>
      <c r="LSF20" s="4"/>
      <c r="LTE20" s="4"/>
      <c r="LUD20" s="4"/>
      <c r="LVC20" s="4"/>
      <c r="LWB20" s="4"/>
      <c r="LXA20" s="4"/>
      <c r="LXZ20" s="4"/>
      <c r="LYY20" s="4"/>
      <c r="LZX20" s="4"/>
      <c r="MAW20" s="4"/>
      <c r="MBV20" s="4"/>
      <c r="MCU20" s="4"/>
      <c r="MDT20" s="4"/>
      <c r="MES20" s="4"/>
      <c r="MFR20" s="4"/>
      <c r="MGQ20" s="4"/>
      <c r="MHP20" s="4"/>
      <c r="MIO20" s="4"/>
      <c r="MJN20" s="4"/>
      <c r="MKM20" s="4"/>
      <c r="MLL20" s="4"/>
      <c r="MMK20" s="4"/>
      <c r="MNJ20" s="4"/>
      <c r="MOI20" s="4"/>
      <c r="MPH20" s="4"/>
      <c r="MQG20" s="4"/>
      <c r="MRF20" s="4"/>
      <c r="MSE20" s="4"/>
      <c r="MTD20" s="4"/>
      <c r="MUC20" s="4"/>
      <c r="MVB20" s="4"/>
      <c r="MWA20" s="4"/>
      <c r="MWZ20" s="4"/>
      <c r="MXY20" s="4"/>
      <c r="MYX20" s="4"/>
      <c r="MZW20" s="4"/>
      <c r="NAV20" s="4"/>
      <c r="NBU20" s="4"/>
      <c r="NCT20" s="4"/>
      <c r="NDS20" s="4"/>
      <c r="NER20" s="4"/>
      <c r="NFQ20" s="4"/>
      <c r="NGP20" s="4"/>
      <c r="NHO20" s="4"/>
      <c r="NIN20" s="4"/>
      <c r="NJM20" s="4"/>
      <c r="NKL20" s="4"/>
      <c r="NLK20" s="4"/>
      <c r="NMJ20" s="4"/>
      <c r="NNI20" s="4"/>
      <c r="NOH20" s="4"/>
      <c r="NPG20" s="4"/>
      <c r="NQF20" s="4"/>
      <c r="NRE20" s="4"/>
      <c r="NSD20" s="4"/>
      <c r="NTC20" s="4"/>
      <c r="NUB20" s="4"/>
      <c r="NVA20" s="4"/>
      <c r="NVZ20" s="4"/>
      <c r="NWY20" s="4"/>
      <c r="NXX20" s="4"/>
      <c r="NYW20" s="4"/>
      <c r="NZV20" s="4"/>
      <c r="OAU20" s="4"/>
      <c r="OBT20" s="4"/>
      <c r="OCS20" s="4"/>
      <c r="ODR20" s="4"/>
      <c r="OEQ20" s="4"/>
      <c r="OFP20" s="4"/>
      <c r="OGO20" s="4"/>
      <c r="OHN20" s="4"/>
      <c r="OIM20" s="4"/>
      <c r="OJL20" s="4"/>
      <c r="OKK20" s="4"/>
      <c r="OLJ20" s="4"/>
      <c r="OMI20" s="4"/>
      <c r="ONH20" s="4"/>
      <c r="OOG20" s="4"/>
      <c r="OPF20" s="4"/>
      <c r="OQE20" s="4"/>
      <c r="ORD20" s="4"/>
      <c r="OSC20" s="4"/>
      <c r="OTB20" s="4"/>
      <c r="OUA20" s="4"/>
      <c r="OUZ20" s="4"/>
      <c r="OVY20" s="4"/>
      <c r="OWX20" s="4"/>
      <c r="OXW20" s="4"/>
      <c r="OYV20" s="4"/>
      <c r="OZU20" s="4"/>
      <c r="PAT20" s="4"/>
      <c r="PBS20" s="4"/>
      <c r="PCR20" s="4"/>
      <c r="PDQ20" s="4"/>
      <c r="PEP20" s="4"/>
      <c r="PFO20" s="4"/>
      <c r="PGN20" s="4"/>
      <c r="PHM20" s="4"/>
      <c r="PIL20" s="4"/>
      <c r="PJK20" s="4"/>
      <c r="PKJ20" s="4"/>
      <c r="PLI20" s="4"/>
      <c r="PMH20" s="4"/>
      <c r="PNG20" s="4"/>
      <c r="POF20" s="4"/>
      <c r="PPE20" s="4"/>
      <c r="PQD20" s="4"/>
      <c r="PRC20" s="4"/>
      <c r="PSB20" s="4"/>
      <c r="PTA20" s="4"/>
      <c r="PTZ20" s="4"/>
      <c r="PUY20" s="4"/>
      <c r="PVX20" s="4"/>
      <c r="PWW20" s="4"/>
      <c r="PXV20" s="4"/>
      <c r="PYU20" s="4"/>
      <c r="PZT20" s="4"/>
      <c r="QAS20" s="4"/>
      <c r="QBR20" s="4"/>
      <c r="QCQ20" s="4"/>
      <c r="QDP20" s="4"/>
      <c r="QEO20" s="4"/>
      <c r="QFN20" s="4"/>
      <c r="QGM20" s="4"/>
      <c r="QHL20" s="4"/>
      <c r="QIK20" s="4"/>
      <c r="QJJ20" s="4"/>
      <c r="QKI20" s="4"/>
      <c r="QLH20" s="4"/>
      <c r="QMG20" s="4"/>
      <c r="QNF20" s="4"/>
      <c r="QOE20" s="4"/>
      <c r="QPD20" s="4"/>
      <c r="QQC20" s="4"/>
      <c r="QRB20" s="4"/>
      <c r="QSA20" s="4"/>
      <c r="QSZ20" s="4"/>
      <c r="QTY20" s="4"/>
      <c r="QUX20" s="4"/>
      <c r="QVW20" s="4"/>
      <c r="QWV20" s="4"/>
      <c r="QXU20" s="4"/>
      <c r="QYT20" s="4"/>
      <c r="QZS20" s="4"/>
      <c r="RAR20" s="4"/>
      <c r="RBQ20" s="4"/>
      <c r="RCP20" s="4"/>
      <c r="RDO20" s="4"/>
      <c r="REN20" s="4"/>
      <c r="RFM20" s="4"/>
      <c r="RGL20" s="4"/>
      <c r="RHK20" s="4"/>
      <c r="RIJ20" s="4"/>
      <c r="RJI20" s="4"/>
      <c r="RKH20" s="4"/>
      <c r="RLG20" s="4"/>
      <c r="RMF20" s="4"/>
      <c r="RNE20" s="4"/>
      <c r="ROD20" s="4"/>
      <c r="RPC20" s="4"/>
      <c r="RQB20" s="4"/>
      <c r="RRA20" s="4"/>
      <c r="RRZ20" s="4"/>
      <c r="RSY20" s="4"/>
      <c r="RTX20" s="4"/>
      <c r="RUW20" s="4"/>
      <c r="RVV20" s="4"/>
      <c r="RWU20" s="4"/>
      <c r="RXT20" s="4"/>
      <c r="RYS20" s="4"/>
      <c r="RZR20" s="4"/>
      <c r="SAQ20" s="4"/>
      <c r="SBP20" s="4"/>
      <c r="SCO20" s="4"/>
      <c r="SDN20" s="4"/>
      <c r="SEM20" s="4"/>
      <c r="SFL20" s="4"/>
      <c r="SGK20" s="4"/>
      <c r="SHJ20" s="4"/>
      <c r="SII20" s="4"/>
      <c r="SJH20" s="4"/>
      <c r="SKG20" s="4"/>
      <c r="SLF20" s="4"/>
      <c r="SME20" s="4"/>
      <c r="SND20" s="4"/>
      <c r="SOC20" s="4"/>
      <c r="SPB20" s="4"/>
      <c r="SQA20" s="4"/>
      <c r="SQZ20" s="4"/>
      <c r="SRY20" s="4"/>
      <c r="SSX20" s="4"/>
      <c r="STW20" s="4"/>
      <c r="SUV20" s="4"/>
      <c r="SVU20" s="4"/>
      <c r="SWT20" s="4"/>
      <c r="SXS20" s="4"/>
      <c r="SYR20" s="4"/>
      <c r="SZQ20" s="4"/>
      <c r="TAP20" s="4"/>
      <c r="TBO20" s="4"/>
      <c r="TCN20" s="4"/>
      <c r="TDM20" s="4"/>
      <c r="TEL20" s="4"/>
      <c r="TFK20" s="4"/>
      <c r="TGJ20" s="4"/>
      <c r="THI20" s="4"/>
      <c r="TIH20" s="4"/>
      <c r="TJG20" s="4"/>
      <c r="TKF20" s="4"/>
      <c r="TLE20" s="4"/>
      <c r="TMD20" s="4"/>
      <c r="TNC20" s="4"/>
      <c r="TOB20" s="4"/>
      <c r="TPA20" s="4"/>
      <c r="TPZ20" s="4"/>
      <c r="TQY20" s="4"/>
      <c r="TRX20" s="4"/>
      <c r="TSW20" s="4"/>
      <c r="TTV20" s="4"/>
      <c r="TUU20" s="4"/>
      <c r="TVT20" s="4"/>
      <c r="TWS20" s="4"/>
      <c r="TXR20" s="4"/>
      <c r="TYQ20" s="4"/>
      <c r="TZP20" s="4"/>
      <c r="UAO20" s="4"/>
      <c r="UBN20" s="4"/>
      <c r="UCM20" s="4"/>
      <c r="UDL20" s="4"/>
      <c r="UEK20" s="4"/>
      <c r="UFJ20" s="4"/>
      <c r="UGI20" s="4"/>
      <c r="UHH20" s="4"/>
      <c r="UIG20" s="4"/>
      <c r="UJF20" s="4"/>
      <c r="UKE20" s="4"/>
      <c r="ULD20" s="4"/>
      <c r="UMC20" s="4"/>
      <c r="UNB20" s="4"/>
      <c r="UOA20" s="4"/>
      <c r="UOZ20" s="4"/>
      <c r="UPY20" s="4"/>
      <c r="UQX20" s="4"/>
      <c r="URW20" s="4"/>
      <c r="USV20" s="4"/>
      <c r="UTU20" s="4"/>
      <c r="UUT20" s="4"/>
      <c r="UVS20" s="4"/>
      <c r="UWR20" s="4"/>
      <c r="UXQ20" s="4"/>
      <c r="UYP20" s="4"/>
      <c r="UZO20" s="4"/>
      <c r="VAN20" s="4"/>
      <c r="VBM20" s="4"/>
      <c r="VCL20" s="4"/>
      <c r="VDK20" s="4"/>
      <c r="VEJ20" s="4"/>
      <c r="VFI20" s="4"/>
      <c r="VGH20" s="4"/>
      <c r="VHG20" s="4"/>
      <c r="VIF20" s="4"/>
      <c r="VJE20" s="4"/>
      <c r="VKD20" s="4"/>
      <c r="VLC20" s="4"/>
      <c r="VMB20" s="4"/>
      <c r="VNA20" s="4"/>
      <c r="VNZ20" s="4"/>
      <c r="VOY20" s="4"/>
      <c r="VPX20" s="4"/>
      <c r="VQW20" s="4"/>
      <c r="VRV20" s="4"/>
      <c r="VSU20" s="4"/>
      <c r="VTT20" s="4"/>
      <c r="VUS20" s="4"/>
      <c r="VVR20" s="4"/>
      <c r="VWQ20" s="4"/>
      <c r="VXP20" s="4"/>
      <c r="VYO20" s="4"/>
      <c r="VZN20" s="4"/>
      <c r="WAM20" s="4"/>
      <c r="WBL20" s="4"/>
      <c r="WCK20" s="4"/>
      <c r="WDJ20" s="4"/>
      <c r="WEI20" s="4"/>
      <c r="WFH20" s="4"/>
      <c r="WGG20" s="4"/>
      <c r="WHF20" s="4"/>
      <c r="WIE20" s="4"/>
      <c r="WJD20" s="4"/>
      <c r="WKC20" s="4"/>
      <c r="WLB20" s="4"/>
      <c r="WMA20" s="4"/>
      <c r="WMZ20" s="4"/>
      <c r="WNY20" s="4"/>
      <c r="WOX20" s="4"/>
      <c r="WPW20" s="4"/>
      <c r="WQV20" s="4"/>
      <c r="WRU20" s="4"/>
      <c r="WST20" s="4"/>
      <c r="WTS20" s="4"/>
      <c r="WUR20" s="4"/>
      <c r="WVQ20" s="4"/>
      <c r="WWP20" s="4"/>
      <c r="WXO20" s="4"/>
      <c r="WYN20" s="4"/>
      <c r="WZM20" s="4"/>
      <c r="XAL20" s="4"/>
      <c r="XBK20" s="4"/>
      <c r="XCJ20" s="4"/>
      <c r="XDI20" s="4"/>
      <c r="XEH20" s="4"/>
    </row>
    <row r="21" spans="1:1012 1037:2037 2062:3062 3087:4087 4112:5112 5137:6137 6162:7162 7187:8187 8212:9212 9237:10237 10262:11262 11287:12287 12312:13312 13337:14312 14337:15337 15362:16362" ht="19.899999999999999" customHeight="1" x14ac:dyDescent="0.25">
      <c r="A21" s="216" t="s">
        <v>466</v>
      </c>
      <c r="B21" s="215" t="s">
        <v>440</v>
      </c>
      <c r="C21" s="4"/>
      <c r="D21" s="4"/>
      <c r="E21" s="4"/>
      <c r="F21" s="4"/>
      <c r="G21" s="4"/>
      <c r="H21" s="4"/>
      <c r="I21" s="4"/>
      <c r="J21" s="4"/>
      <c r="K21" s="4"/>
      <c r="L21" s="4"/>
      <c r="AK21" s="4"/>
      <c r="BJ21" s="4"/>
      <c r="CI21" s="4"/>
      <c r="DH21" s="4"/>
      <c r="EG21" s="4"/>
      <c r="FF21" s="4"/>
      <c r="GE21" s="4"/>
      <c r="HD21" s="4"/>
      <c r="IC21" s="4"/>
      <c r="JB21" s="4"/>
      <c r="KA21" s="4"/>
      <c r="KZ21" s="4"/>
      <c r="LY21" s="4"/>
      <c r="MX21" s="4"/>
      <c r="NW21" s="4"/>
      <c r="OV21" s="4"/>
      <c r="PU21" s="4"/>
      <c r="QT21" s="4"/>
      <c r="RS21" s="4"/>
      <c r="SR21" s="4"/>
      <c r="TQ21" s="4"/>
      <c r="UP21" s="4"/>
      <c r="VO21" s="4"/>
      <c r="WN21" s="4"/>
      <c r="XM21" s="4"/>
      <c r="YL21" s="4"/>
      <c r="ZK21" s="4"/>
      <c r="AAJ21" s="4"/>
      <c r="ABI21" s="4"/>
      <c r="ACH21" s="4"/>
      <c r="ADG21" s="4"/>
      <c r="AEF21" s="4"/>
      <c r="AFE21" s="4"/>
      <c r="AGD21" s="4"/>
      <c r="AHC21" s="4"/>
      <c r="AIB21" s="4"/>
      <c r="AJA21" s="4"/>
      <c r="AJZ21" s="4"/>
      <c r="AKY21" s="4"/>
      <c r="ALX21" s="4"/>
      <c r="AMW21" s="4"/>
      <c r="ANV21" s="4"/>
      <c r="AOU21" s="4"/>
      <c r="APT21" s="4"/>
      <c r="AQS21" s="4"/>
      <c r="ARR21" s="4"/>
      <c r="ASQ21" s="4"/>
      <c r="ATP21" s="4"/>
      <c r="AUO21" s="4"/>
      <c r="AVN21" s="4"/>
      <c r="AWM21" s="4"/>
      <c r="AXL21" s="4"/>
      <c r="AYK21" s="4"/>
      <c r="AZJ21" s="4"/>
      <c r="BAI21" s="4"/>
      <c r="BBH21" s="4"/>
      <c r="BCG21" s="4"/>
      <c r="BDF21" s="4"/>
      <c r="BEE21" s="4"/>
      <c r="BFD21" s="4"/>
      <c r="BGC21" s="4"/>
      <c r="BHB21" s="4"/>
      <c r="BIA21" s="4"/>
      <c r="BIZ21" s="4"/>
      <c r="BJY21" s="4"/>
      <c r="BKX21" s="4"/>
      <c r="BLW21" s="4"/>
      <c r="BMV21" s="4"/>
      <c r="BNU21" s="4"/>
      <c r="BOT21" s="4"/>
      <c r="BPS21" s="4"/>
      <c r="BQR21" s="4"/>
      <c r="BRQ21" s="4"/>
      <c r="BSP21" s="4"/>
      <c r="BTO21" s="4"/>
      <c r="BUN21" s="4"/>
      <c r="BVM21" s="4"/>
      <c r="BWL21" s="4"/>
      <c r="BXK21" s="4"/>
      <c r="BYJ21" s="4"/>
      <c r="BZI21" s="4"/>
      <c r="CAH21" s="4"/>
      <c r="CBG21" s="4"/>
      <c r="CCF21" s="4"/>
      <c r="CDE21" s="4"/>
      <c r="CED21" s="4"/>
      <c r="CFC21" s="4"/>
      <c r="CGB21" s="4"/>
      <c r="CHA21" s="4"/>
      <c r="CHZ21" s="4"/>
      <c r="CIY21" s="4"/>
      <c r="CJX21" s="4"/>
      <c r="CKW21" s="4"/>
      <c r="CLV21" s="4"/>
      <c r="CMU21" s="4"/>
      <c r="CNT21" s="4"/>
      <c r="COS21" s="4"/>
      <c r="CPR21" s="4"/>
      <c r="CQQ21" s="4"/>
      <c r="CRP21" s="4"/>
      <c r="CSO21" s="4"/>
      <c r="CTN21" s="4"/>
      <c r="CUM21" s="4"/>
      <c r="CVL21" s="4"/>
      <c r="CWK21" s="4"/>
      <c r="CXJ21" s="4"/>
      <c r="CYI21" s="4"/>
      <c r="CZH21" s="4"/>
      <c r="DAG21" s="4"/>
      <c r="DBF21" s="4"/>
      <c r="DCE21" s="4"/>
      <c r="DDD21" s="4"/>
      <c r="DEC21" s="4"/>
      <c r="DFB21" s="4"/>
      <c r="DGA21" s="4"/>
      <c r="DGZ21" s="4"/>
      <c r="DHY21" s="4"/>
      <c r="DIX21" s="4"/>
      <c r="DJW21" s="4"/>
      <c r="DKV21" s="4"/>
      <c r="DLU21" s="4"/>
      <c r="DMT21" s="4"/>
      <c r="DNS21" s="4"/>
      <c r="DOR21" s="4"/>
      <c r="DPQ21" s="4"/>
      <c r="DQP21" s="4"/>
      <c r="DRO21" s="4"/>
      <c r="DSN21" s="4"/>
      <c r="DTM21" s="4"/>
      <c r="DUL21" s="4"/>
      <c r="DVK21" s="4"/>
      <c r="DWJ21" s="4"/>
      <c r="DXI21" s="4"/>
      <c r="DYH21" s="4"/>
      <c r="DZG21" s="4"/>
      <c r="EAF21" s="4"/>
      <c r="EBE21" s="4"/>
      <c r="ECD21" s="4"/>
      <c r="EDC21" s="4"/>
      <c r="EEB21" s="4"/>
      <c r="EFA21" s="4"/>
      <c r="EFZ21" s="4"/>
      <c r="EGY21" s="4"/>
      <c r="EHX21" s="4"/>
      <c r="EIW21" s="4"/>
      <c r="EJV21" s="4"/>
      <c r="EKU21" s="4"/>
      <c r="ELT21" s="4"/>
      <c r="EMS21" s="4"/>
      <c r="ENR21" s="4"/>
      <c r="EOQ21" s="4"/>
      <c r="EPP21" s="4"/>
      <c r="EQO21" s="4"/>
      <c r="ERN21" s="4"/>
      <c r="ESM21" s="4"/>
      <c r="ETL21" s="4"/>
      <c r="EUK21" s="4"/>
      <c r="EVJ21" s="4"/>
      <c r="EWI21" s="4"/>
      <c r="EXH21" s="4"/>
      <c r="EYG21" s="4"/>
      <c r="EZF21" s="4"/>
      <c r="FAE21" s="4"/>
      <c r="FBD21" s="4"/>
      <c r="FCC21" s="4"/>
      <c r="FDB21" s="4"/>
      <c r="FEA21" s="4"/>
      <c r="FEZ21" s="4"/>
      <c r="FFY21" s="4"/>
      <c r="FGX21" s="4"/>
      <c r="FHW21" s="4"/>
      <c r="FIV21" s="4"/>
      <c r="FJU21" s="4"/>
      <c r="FKT21" s="4"/>
      <c r="FLS21" s="4"/>
      <c r="FMR21" s="4"/>
      <c r="FNQ21" s="4"/>
      <c r="FOP21" s="4"/>
      <c r="FPO21" s="4"/>
      <c r="FQN21" s="4"/>
      <c r="FRM21" s="4"/>
      <c r="FSL21" s="4"/>
      <c r="FTK21" s="4"/>
      <c r="FUJ21" s="4"/>
      <c r="FVI21" s="4"/>
      <c r="FWH21" s="4"/>
      <c r="FXG21" s="4"/>
      <c r="FYF21" s="4"/>
      <c r="FZE21" s="4"/>
      <c r="GAD21" s="4"/>
      <c r="GBC21" s="4"/>
      <c r="GCB21" s="4"/>
      <c r="GDA21" s="4"/>
      <c r="GDZ21" s="4"/>
      <c r="GEY21" s="4"/>
      <c r="GFX21" s="4"/>
      <c r="GGW21" s="4"/>
      <c r="GHV21" s="4"/>
      <c r="GIU21" s="4"/>
      <c r="GJT21" s="4"/>
      <c r="GKS21" s="4"/>
      <c r="GLR21" s="4"/>
      <c r="GMQ21" s="4"/>
      <c r="GNP21" s="4"/>
      <c r="GOO21" s="4"/>
      <c r="GPN21" s="4"/>
      <c r="GQM21" s="4"/>
      <c r="GRL21" s="4"/>
      <c r="GSK21" s="4"/>
      <c r="GTJ21" s="4"/>
      <c r="GUI21" s="4"/>
      <c r="GVH21" s="4"/>
      <c r="GWG21" s="4"/>
      <c r="GXF21" s="4"/>
      <c r="GYE21" s="4"/>
      <c r="GZD21" s="4"/>
      <c r="HAC21" s="4"/>
      <c r="HBB21" s="4"/>
      <c r="HCA21" s="4"/>
      <c r="HCZ21" s="4"/>
      <c r="HDY21" s="4"/>
      <c r="HEX21" s="4"/>
      <c r="HFW21" s="4"/>
      <c r="HGV21" s="4"/>
      <c r="HHU21" s="4"/>
      <c r="HIT21" s="4"/>
      <c r="HJS21" s="4"/>
      <c r="HKR21" s="4"/>
      <c r="HLQ21" s="4"/>
      <c r="HMP21" s="4"/>
      <c r="HNO21" s="4"/>
      <c r="HON21" s="4"/>
      <c r="HPM21" s="4"/>
      <c r="HQL21" s="4"/>
      <c r="HRK21" s="4"/>
      <c r="HSJ21" s="4"/>
      <c r="HTI21" s="4"/>
      <c r="HUH21" s="4"/>
      <c r="HVG21" s="4"/>
      <c r="HWF21" s="4"/>
      <c r="HXE21" s="4"/>
      <c r="HYD21" s="4"/>
      <c r="HZC21" s="4"/>
      <c r="IAB21" s="4"/>
      <c r="IBA21" s="4"/>
      <c r="IBZ21" s="4"/>
      <c r="ICY21" s="4"/>
      <c r="IDX21" s="4"/>
      <c r="IEW21" s="4"/>
      <c r="IFV21" s="4"/>
      <c r="IGU21" s="4"/>
      <c r="IHT21" s="4"/>
      <c r="IIS21" s="4"/>
      <c r="IJR21" s="4"/>
      <c r="IKQ21" s="4"/>
      <c r="ILP21" s="4"/>
      <c r="IMO21" s="4"/>
      <c r="INN21" s="4"/>
      <c r="IOM21" s="4"/>
      <c r="IPL21" s="4"/>
      <c r="IQK21" s="4"/>
      <c r="IRJ21" s="4"/>
      <c r="ISI21" s="4"/>
      <c r="ITH21" s="4"/>
      <c r="IUG21" s="4"/>
      <c r="IVF21" s="4"/>
      <c r="IWE21" s="4"/>
      <c r="IXD21" s="4"/>
      <c r="IYC21" s="4"/>
      <c r="IZB21" s="4"/>
      <c r="JAA21" s="4"/>
      <c r="JAZ21" s="4"/>
      <c r="JBY21" s="4"/>
      <c r="JCX21" s="4"/>
      <c r="JDW21" s="4"/>
      <c r="JEV21" s="4"/>
      <c r="JFU21" s="4"/>
      <c r="JGT21" s="4"/>
      <c r="JHS21" s="4"/>
      <c r="JIR21" s="4"/>
      <c r="JJQ21" s="4"/>
      <c r="JKP21" s="4"/>
      <c r="JLO21" s="4"/>
      <c r="JMN21" s="4"/>
      <c r="JNM21" s="4"/>
      <c r="JOL21" s="4"/>
      <c r="JPK21" s="4"/>
      <c r="JQJ21" s="4"/>
      <c r="JRI21" s="4"/>
      <c r="JSH21" s="4"/>
      <c r="JTG21" s="4"/>
      <c r="JUF21" s="4"/>
      <c r="JVE21" s="4"/>
      <c r="JWD21" s="4"/>
      <c r="JXC21" s="4"/>
      <c r="JYB21" s="4"/>
      <c r="JZA21" s="4"/>
      <c r="JZZ21" s="4"/>
      <c r="KAY21" s="4"/>
      <c r="KBX21" s="4"/>
      <c r="KCW21" s="4"/>
      <c r="KDV21" s="4"/>
      <c r="KEU21" s="4"/>
      <c r="KFT21" s="4"/>
      <c r="KGS21" s="4"/>
      <c r="KHR21" s="4"/>
      <c r="KIQ21" s="4"/>
      <c r="KJP21" s="4"/>
      <c r="KKO21" s="4"/>
      <c r="KLN21" s="4"/>
      <c r="KMM21" s="4"/>
      <c r="KNL21" s="4"/>
      <c r="KOK21" s="4"/>
      <c r="KPJ21" s="4"/>
      <c r="KQI21" s="4"/>
      <c r="KRH21" s="4"/>
      <c r="KSG21" s="4"/>
      <c r="KTF21" s="4"/>
      <c r="KUE21" s="4"/>
      <c r="KVD21" s="4"/>
      <c r="KWC21" s="4"/>
      <c r="KXB21" s="4"/>
      <c r="KYA21" s="4"/>
      <c r="KYZ21" s="4"/>
      <c r="KZY21" s="4"/>
      <c r="LAX21" s="4"/>
      <c r="LBW21" s="4"/>
      <c r="LCV21" s="4"/>
      <c r="LDU21" s="4"/>
      <c r="LET21" s="4"/>
      <c r="LFS21" s="4"/>
      <c r="LGR21" s="4"/>
      <c r="LHQ21" s="4"/>
      <c r="LIP21" s="4"/>
      <c r="LJO21" s="4"/>
      <c r="LKN21" s="4"/>
      <c r="LLM21" s="4"/>
      <c r="LML21" s="4"/>
      <c r="LNK21" s="4"/>
      <c r="LOJ21" s="4"/>
      <c r="LPI21" s="4"/>
      <c r="LQH21" s="4"/>
      <c r="LRG21" s="4"/>
      <c r="LSF21" s="4"/>
      <c r="LTE21" s="4"/>
      <c r="LUD21" s="4"/>
      <c r="LVC21" s="4"/>
      <c r="LWB21" s="4"/>
      <c r="LXA21" s="4"/>
      <c r="LXZ21" s="4"/>
      <c r="LYY21" s="4"/>
      <c r="LZX21" s="4"/>
      <c r="MAW21" s="4"/>
      <c r="MBV21" s="4"/>
      <c r="MCU21" s="4"/>
      <c r="MDT21" s="4"/>
      <c r="MES21" s="4"/>
      <c r="MFR21" s="4"/>
      <c r="MGQ21" s="4"/>
      <c r="MHP21" s="4"/>
      <c r="MIO21" s="4"/>
      <c r="MJN21" s="4"/>
      <c r="MKM21" s="4"/>
      <c r="MLL21" s="4"/>
      <c r="MMK21" s="4"/>
      <c r="MNJ21" s="4"/>
      <c r="MOI21" s="4"/>
      <c r="MPH21" s="4"/>
      <c r="MQG21" s="4"/>
      <c r="MRF21" s="4"/>
      <c r="MSE21" s="4"/>
      <c r="MTD21" s="4"/>
      <c r="MUC21" s="4"/>
      <c r="MVB21" s="4"/>
      <c r="MWA21" s="4"/>
      <c r="MWZ21" s="4"/>
      <c r="MXY21" s="4"/>
      <c r="MYX21" s="4"/>
      <c r="MZW21" s="4"/>
      <c r="NAV21" s="4"/>
      <c r="NBU21" s="4"/>
      <c r="NCT21" s="4"/>
      <c r="NDS21" s="4"/>
      <c r="NER21" s="4"/>
      <c r="NFQ21" s="4"/>
      <c r="NGP21" s="4"/>
      <c r="NHO21" s="4"/>
      <c r="NIN21" s="4"/>
      <c r="NJM21" s="4"/>
      <c r="NKL21" s="4"/>
      <c r="NLK21" s="4"/>
      <c r="NMJ21" s="4"/>
      <c r="NNI21" s="4"/>
      <c r="NOH21" s="4"/>
      <c r="NPG21" s="4"/>
      <c r="NQF21" s="4"/>
      <c r="NRE21" s="4"/>
      <c r="NSD21" s="4"/>
      <c r="NTC21" s="4"/>
      <c r="NUB21" s="4"/>
      <c r="NVA21" s="4"/>
      <c r="NVZ21" s="4"/>
      <c r="NWY21" s="4"/>
      <c r="NXX21" s="4"/>
      <c r="NYW21" s="4"/>
      <c r="NZV21" s="4"/>
      <c r="OAU21" s="4"/>
      <c r="OBT21" s="4"/>
      <c r="OCS21" s="4"/>
      <c r="ODR21" s="4"/>
      <c r="OEQ21" s="4"/>
      <c r="OFP21" s="4"/>
      <c r="OGO21" s="4"/>
      <c r="OHN21" s="4"/>
      <c r="OIM21" s="4"/>
      <c r="OJL21" s="4"/>
      <c r="OKK21" s="4"/>
      <c r="OLJ21" s="4"/>
      <c r="OMI21" s="4"/>
      <c r="ONH21" s="4"/>
      <c r="OOG21" s="4"/>
      <c r="OPF21" s="4"/>
      <c r="OQE21" s="4"/>
      <c r="ORD21" s="4"/>
      <c r="OSC21" s="4"/>
      <c r="OTB21" s="4"/>
      <c r="OUA21" s="4"/>
      <c r="OUZ21" s="4"/>
      <c r="OVY21" s="4"/>
      <c r="OWX21" s="4"/>
      <c r="OXW21" s="4"/>
      <c r="OYV21" s="4"/>
      <c r="OZU21" s="4"/>
      <c r="PAT21" s="4"/>
      <c r="PBS21" s="4"/>
      <c r="PCR21" s="4"/>
      <c r="PDQ21" s="4"/>
      <c r="PEP21" s="4"/>
      <c r="PFO21" s="4"/>
      <c r="PGN21" s="4"/>
      <c r="PHM21" s="4"/>
      <c r="PIL21" s="4"/>
      <c r="PJK21" s="4"/>
      <c r="PKJ21" s="4"/>
      <c r="PLI21" s="4"/>
      <c r="PMH21" s="4"/>
      <c r="PNG21" s="4"/>
      <c r="POF21" s="4"/>
      <c r="PPE21" s="4"/>
      <c r="PQD21" s="4"/>
      <c r="PRC21" s="4"/>
      <c r="PSB21" s="4"/>
      <c r="PTA21" s="4"/>
      <c r="PTZ21" s="4"/>
      <c r="PUY21" s="4"/>
      <c r="PVX21" s="4"/>
      <c r="PWW21" s="4"/>
      <c r="PXV21" s="4"/>
      <c r="PYU21" s="4"/>
      <c r="PZT21" s="4"/>
      <c r="QAS21" s="4"/>
      <c r="QBR21" s="4"/>
      <c r="QCQ21" s="4"/>
      <c r="QDP21" s="4"/>
      <c r="QEO21" s="4"/>
      <c r="QFN21" s="4"/>
      <c r="QGM21" s="4"/>
      <c r="QHL21" s="4"/>
      <c r="QIK21" s="4"/>
      <c r="QJJ21" s="4"/>
      <c r="QKI21" s="4"/>
      <c r="QLH21" s="4"/>
      <c r="QMG21" s="4"/>
      <c r="QNF21" s="4"/>
      <c r="QOE21" s="4"/>
      <c r="QPD21" s="4"/>
      <c r="QQC21" s="4"/>
      <c r="QRB21" s="4"/>
      <c r="QSA21" s="4"/>
      <c r="QSZ21" s="4"/>
      <c r="QTY21" s="4"/>
      <c r="QUX21" s="4"/>
      <c r="QVW21" s="4"/>
      <c r="QWV21" s="4"/>
      <c r="QXU21" s="4"/>
      <c r="QYT21" s="4"/>
      <c r="QZS21" s="4"/>
      <c r="RAR21" s="4"/>
      <c r="RBQ21" s="4"/>
      <c r="RCP21" s="4"/>
      <c r="RDO21" s="4"/>
      <c r="REN21" s="4"/>
      <c r="RFM21" s="4"/>
      <c r="RGL21" s="4"/>
      <c r="RHK21" s="4"/>
      <c r="RIJ21" s="4"/>
      <c r="RJI21" s="4"/>
      <c r="RKH21" s="4"/>
      <c r="RLG21" s="4"/>
      <c r="RMF21" s="4"/>
      <c r="RNE21" s="4"/>
      <c r="ROD21" s="4"/>
      <c r="RPC21" s="4"/>
      <c r="RQB21" s="4"/>
      <c r="RRA21" s="4"/>
      <c r="RRZ21" s="4"/>
      <c r="RSY21" s="4"/>
      <c r="RTX21" s="4"/>
      <c r="RUW21" s="4"/>
      <c r="RVV21" s="4"/>
      <c r="RWU21" s="4"/>
      <c r="RXT21" s="4"/>
      <c r="RYS21" s="4"/>
      <c r="RZR21" s="4"/>
      <c r="SAQ21" s="4"/>
      <c r="SBP21" s="4"/>
      <c r="SCO21" s="4"/>
      <c r="SDN21" s="4"/>
      <c r="SEM21" s="4"/>
      <c r="SFL21" s="4"/>
      <c r="SGK21" s="4"/>
      <c r="SHJ21" s="4"/>
      <c r="SII21" s="4"/>
      <c r="SJH21" s="4"/>
      <c r="SKG21" s="4"/>
      <c r="SLF21" s="4"/>
      <c r="SME21" s="4"/>
      <c r="SND21" s="4"/>
      <c r="SOC21" s="4"/>
      <c r="SPB21" s="4"/>
      <c r="SQA21" s="4"/>
      <c r="SQZ21" s="4"/>
      <c r="SRY21" s="4"/>
      <c r="SSX21" s="4"/>
      <c r="STW21" s="4"/>
      <c r="SUV21" s="4"/>
      <c r="SVU21" s="4"/>
      <c r="SWT21" s="4"/>
      <c r="SXS21" s="4"/>
      <c r="SYR21" s="4"/>
      <c r="SZQ21" s="4"/>
      <c r="TAP21" s="4"/>
      <c r="TBO21" s="4"/>
      <c r="TCN21" s="4"/>
      <c r="TDM21" s="4"/>
      <c r="TEL21" s="4"/>
      <c r="TFK21" s="4"/>
      <c r="TGJ21" s="4"/>
      <c r="THI21" s="4"/>
      <c r="TIH21" s="4"/>
      <c r="TJG21" s="4"/>
      <c r="TKF21" s="4"/>
      <c r="TLE21" s="4"/>
      <c r="TMD21" s="4"/>
      <c r="TNC21" s="4"/>
      <c r="TOB21" s="4"/>
      <c r="TPA21" s="4"/>
      <c r="TPZ21" s="4"/>
      <c r="TQY21" s="4"/>
      <c r="TRX21" s="4"/>
      <c r="TSW21" s="4"/>
      <c r="TTV21" s="4"/>
      <c r="TUU21" s="4"/>
      <c r="TVT21" s="4"/>
      <c r="TWS21" s="4"/>
      <c r="TXR21" s="4"/>
      <c r="TYQ21" s="4"/>
      <c r="TZP21" s="4"/>
      <c r="UAO21" s="4"/>
      <c r="UBN21" s="4"/>
      <c r="UCM21" s="4"/>
      <c r="UDL21" s="4"/>
      <c r="UEK21" s="4"/>
      <c r="UFJ21" s="4"/>
      <c r="UGI21" s="4"/>
      <c r="UHH21" s="4"/>
      <c r="UIG21" s="4"/>
      <c r="UJF21" s="4"/>
      <c r="UKE21" s="4"/>
      <c r="ULD21" s="4"/>
      <c r="UMC21" s="4"/>
      <c r="UNB21" s="4"/>
      <c r="UOA21" s="4"/>
      <c r="UOZ21" s="4"/>
      <c r="UPY21" s="4"/>
      <c r="UQX21" s="4"/>
      <c r="URW21" s="4"/>
      <c r="USV21" s="4"/>
      <c r="UTU21" s="4"/>
      <c r="UUT21" s="4"/>
      <c r="UVS21" s="4"/>
      <c r="UWR21" s="4"/>
      <c r="UXQ21" s="4"/>
      <c r="UYP21" s="4"/>
      <c r="UZO21" s="4"/>
      <c r="VAN21" s="4"/>
      <c r="VBM21" s="4"/>
      <c r="VCL21" s="4"/>
      <c r="VDK21" s="4"/>
      <c r="VEJ21" s="4"/>
      <c r="VFI21" s="4"/>
      <c r="VGH21" s="4"/>
      <c r="VHG21" s="4"/>
      <c r="VIF21" s="4"/>
      <c r="VJE21" s="4"/>
      <c r="VKD21" s="4"/>
      <c r="VLC21" s="4"/>
      <c r="VMB21" s="4"/>
      <c r="VNA21" s="4"/>
      <c r="VNZ21" s="4"/>
      <c r="VOY21" s="4"/>
      <c r="VPX21" s="4"/>
      <c r="VQW21" s="4"/>
      <c r="VRV21" s="4"/>
      <c r="VSU21" s="4"/>
      <c r="VTT21" s="4"/>
      <c r="VUS21" s="4"/>
      <c r="VVR21" s="4"/>
      <c r="VWQ21" s="4"/>
      <c r="VXP21" s="4"/>
      <c r="VYO21" s="4"/>
      <c r="VZN21" s="4"/>
      <c r="WAM21" s="4"/>
      <c r="WBL21" s="4"/>
      <c r="WCK21" s="4"/>
      <c r="WDJ21" s="4"/>
      <c r="WEI21" s="4"/>
      <c r="WFH21" s="4"/>
      <c r="WGG21" s="4"/>
      <c r="WHF21" s="4"/>
      <c r="WIE21" s="4"/>
      <c r="WJD21" s="4"/>
      <c r="WKC21" s="4"/>
      <c r="WLB21" s="4"/>
      <c r="WMA21" s="4"/>
      <c r="WMZ21" s="4"/>
      <c r="WNY21" s="4"/>
      <c r="WOX21" s="4"/>
      <c r="WPW21" s="4"/>
      <c r="WQV21" s="4"/>
      <c r="WRU21" s="4"/>
      <c r="WST21" s="4"/>
      <c r="WTS21" s="4"/>
      <c r="WUR21" s="4"/>
      <c r="WVQ21" s="4"/>
      <c r="WWP21" s="4"/>
      <c r="WXO21" s="4"/>
      <c r="WYN21" s="4"/>
      <c r="WZM21" s="4"/>
      <c r="XAL21" s="4"/>
      <c r="XBK21" s="4"/>
      <c r="XCJ21" s="4"/>
      <c r="XDI21" s="4"/>
      <c r="XEH21" s="4"/>
    </row>
    <row r="22" spans="1:1012 1037:2037 2062:3062 3087:4087 4112:5112 5137:6137 6162:7162 7187:8187 8212:9212 9237:10237 10262:11262 11287:12287 12312:13312 13337:14312 14337:15337 15362:16362" ht="19.899999999999999" customHeight="1" x14ac:dyDescent="0.25">
      <c r="A22" s="216" t="s">
        <v>467</v>
      </c>
      <c r="B22" s="215" t="s">
        <v>441</v>
      </c>
      <c r="C22" s="4"/>
      <c r="D22" s="4"/>
      <c r="E22" s="4"/>
      <c r="F22" s="4"/>
      <c r="G22" s="4"/>
      <c r="H22" s="4"/>
      <c r="I22" s="4"/>
      <c r="J22" s="4"/>
      <c r="K22" s="4"/>
      <c r="L22" s="4"/>
      <c r="AK22" s="4"/>
      <c r="BJ22" s="4"/>
      <c r="CI22" s="4"/>
      <c r="DH22" s="4"/>
      <c r="EG22" s="4"/>
      <c r="FF22" s="4"/>
      <c r="GE22" s="4"/>
      <c r="HD22" s="4"/>
      <c r="IC22" s="4"/>
      <c r="JB22" s="4"/>
      <c r="KA22" s="4"/>
      <c r="KZ22" s="4"/>
      <c r="LY22" s="4"/>
      <c r="MX22" s="4"/>
      <c r="NW22" s="4"/>
      <c r="OV22" s="4"/>
      <c r="PU22" s="4"/>
      <c r="QT22" s="4"/>
      <c r="RS22" s="4"/>
      <c r="SR22" s="4"/>
      <c r="TQ22" s="4"/>
      <c r="UP22" s="4"/>
      <c r="VO22" s="4"/>
      <c r="WN22" s="4"/>
      <c r="XM22" s="4"/>
      <c r="YL22" s="4"/>
      <c r="ZK22" s="4"/>
      <c r="AAJ22" s="4"/>
      <c r="ABI22" s="4"/>
      <c r="ACH22" s="4"/>
      <c r="ADG22" s="4"/>
      <c r="AEF22" s="4"/>
      <c r="AFE22" s="4"/>
      <c r="AGD22" s="4"/>
      <c r="AHC22" s="4"/>
      <c r="AIB22" s="4"/>
      <c r="AJA22" s="4"/>
      <c r="AJZ22" s="4"/>
      <c r="AKY22" s="4"/>
      <c r="ALX22" s="4"/>
      <c r="AMW22" s="4"/>
      <c r="ANV22" s="4"/>
      <c r="AOU22" s="4"/>
      <c r="APT22" s="4"/>
      <c r="AQS22" s="4"/>
      <c r="ARR22" s="4"/>
      <c r="ASQ22" s="4"/>
      <c r="ATP22" s="4"/>
      <c r="AUO22" s="4"/>
      <c r="AVN22" s="4"/>
      <c r="AWM22" s="4"/>
      <c r="AXL22" s="4"/>
      <c r="AYK22" s="4"/>
      <c r="AZJ22" s="4"/>
      <c r="BAI22" s="4"/>
      <c r="BBH22" s="4"/>
      <c r="BCG22" s="4"/>
      <c r="BDF22" s="4"/>
      <c r="BEE22" s="4"/>
      <c r="BFD22" s="4"/>
      <c r="BGC22" s="4"/>
      <c r="BHB22" s="4"/>
      <c r="BIA22" s="4"/>
      <c r="BIZ22" s="4"/>
      <c r="BJY22" s="4"/>
      <c r="BKX22" s="4"/>
      <c r="BLW22" s="4"/>
      <c r="BMV22" s="4"/>
      <c r="BNU22" s="4"/>
      <c r="BOT22" s="4"/>
      <c r="BPS22" s="4"/>
      <c r="BQR22" s="4"/>
      <c r="BRQ22" s="4"/>
      <c r="BSP22" s="4"/>
      <c r="BTO22" s="4"/>
      <c r="BUN22" s="4"/>
      <c r="BVM22" s="4"/>
      <c r="BWL22" s="4"/>
      <c r="BXK22" s="4"/>
      <c r="BYJ22" s="4"/>
      <c r="BZI22" s="4"/>
      <c r="CAH22" s="4"/>
      <c r="CBG22" s="4"/>
      <c r="CCF22" s="4"/>
      <c r="CDE22" s="4"/>
      <c r="CED22" s="4"/>
      <c r="CFC22" s="4"/>
      <c r="CGB22" s="4"/>
      <c r="CHA22" s="4"/>
      <c r="CHZ22" s="4"/>
      <c r="CIY22" s="4"/>
      <c r="CJX22" s="4"/>
      <c r="CKW22" s="4"/>
      <c r="CLV22" s="4"/>
      <c r="CMU22" s="4"/>
      <c r="CNT22" s="4"/>
      <c r="COS22" s="4"/>
      <c r="CPR22" s="4"/>
      <c r="CQQ22" s="4"/>
      <c r="CRP22" s="4"/>
      <c r="CSO22" s="4"/>
      <c r="CTN22" s="4"/>
      <c r="CUM22" s="4"/>
      <c r="CVL22" s="4"/>
      <c r="CWK22" s="4"/>
      <c r="CXJ22" s="4"/>
      <c r="CYI22" s="4"/>
      <c r="CZH22" s="4"/>
      <c r="DAG22" s="4"/>
      <c r="DBF22" s="4"/>
      <c r="DCE22" s="4"/>
      <c r="DDD22" s="4"/>
      <c r="DEC22" s="4"/>
      <c r="DFB22" s="4"/>
      <c r="DGA22" s="4"/>
      <c r="DGZ22" s="4"/>
      <c r="DHY22" s="4"/>
      <c r="DIX22" s="4"/>
      <c r="DJW22" s="4"/>
      <c r="DKV22" s="4"/>
      <c r="DLU22" s="4"/>
      <c r="DMT22" s="4"/>
      <c r="DNS22" s="4"/>
      <c r="DOR22" s="4"/>
      <c r="DPQ22" s="4"/>
      <c r="DQP22" s="4"/>
      <c r="DRO22" s="4"/>
      <c r="DSN22" s="4"/>
      <c r="DTM22" s="4"/>
      <c r="DUL22" s="4"/>
      <c r="DVK22" s="4"/>
      <c r="DWJ22" s="4"/>
      <c r="DXI22" s="4"/>
      <c r="DYH22" s="4"/>
      <c r="DZG22" s="4"/>
      <c r="EAF22" s="4"/>
      <c r="EBE22" s="4"/>
      <c r="ECD22" s="4"/>
      <c r="EDC22" s="4"/>
      <c r="EEB22" s="4"/>
      <c r="EFA22" s="4"/>
      <c r="EFZ22" s="4"/>
      <c r="EGY22" s="4"/>
      <c r="EHX22" s="4"/>
      <c r="EIW22" s="4"/>
      <c r="EJV22" s="4"/>
      <c r="EKU22" s="4"/>
      <c r="ELT22" s="4"/>
      <c r="EMS22" s="4"/>
      <c r="ENR22" s="4"/>
      <c r="EOQ22" s="4"/>
      <c r="EPP22" s="4"/>
      <c r="EQO22" s="4"/>
      <c r="ERN22" s="4"/>
      <c r="ESM22" s="4"/>
      <c r="ETL22" s="4"/>
      <c r="EUK22" s="4"/>
      <c r="EVJ22" s="4"/>
      <c r="EWI22" s="4"/>
      <c r="EXH22" s="4"/>
      <c r="EYG22" s="4"/>
      <c r="EZF22" s="4"/>
      <c r="FAE22" s="4"/>
      <c r="FBD22" s="4"/>
      <c r="FCC22" s="4"/>
      <c r="FDB22" s="4"/>
      <c r="FEA22" s="4"/>
      <c r="FEZ22" s="4"/>
      <c r="FFY22" s="4"/>
      <c r="FGX22" s="4"/>
      <c r="FHW22" s="4"/>
      <c r="FIV22" s="4"/>
      <c r="FJU22" s="4"/>
      <c r="FKT22" s="4"/>
      <c r="FLS22" s="4"/>
      <c r="FMR22" s="4"/>
      <c r="FNQ22" s="4"/>
      <c r="FOP22" s="4"/>
      <c r="FPO22" s="4"/>
      <c r="FQN22" s="4"/>
      <c r="FRM22" s="4"/>
      <c r="FSL22" s="4"/>
      <c r="FTK22" s="4"/>
      <c r="FUJ22" s="4"/>
      <c r="FVI22" s="4"/>
      <c r="FWH22" s="4"/>
      <c r="FXG22" s="4"/>
      <c r="FYF22" s="4"/>
      <c r="FZE22" s="4"/>
      <c r="GAD22" s="4"/>
      <c r="GBC22" s="4"/>
      <c r="GCB22" s="4"/>
      <c r="GDA22" s="4"/>
      <c r="GDZ22" s="4"/>
      <c r="GEY22" s="4"/>
      <c r="GFX22" s="4"/>
      <c r="GGW22" s="4"/>
      <c r="GHV22" s="4"/>
      <c r="GIU22" s="4"/>
      <c r="GJT22" s="4"/>
      <c r="GKS22" s="4"/>
      <c r="GLR22" s="4"/>
      <c r="GMQ22" s="4"/>
      <c r="GNP22" s="4"/>
      <c r="GOO22" s="4"/>
      <c r="GPN22" s="4"/>
      <c r="GQM22" s="4"/>
      <c r="GRL22" s="4"/>
      <c r="GSK22" s="4"/>
      <c r="GTJ22" s="4"/>
      <c r="GUI22" s="4"/>
      <c r="GVH22" s="4"/>
      <c r="GWG22" s="4"/>
      <c r="GXF22" s="4"/>
      <c r="GYE22" s="4"/>
      <c r="GZD22" s="4"/>
      <c r="HAC22" s="4"/>
      <c r="HBB22" s="4"/>
      <c r="HCA22" s="4"/>
      <c r="HCZ22" s="4"/>
      <c r="HDY22" s="4"/>
      <c r="HEX22" s="4"/>
      <c r="HFW22" s="4"/>
      <c r="HGV22" s="4"/>
      <c r="HHU22" s="4"/>
      <c r="HIT22" s="4"/>
      <c r="HJS22" s="4"/>
      <c r="HKR22" s="4"/>
      <c r="HLQ22" s="4"/>
      <c r="HMP22" s="4"/>
      <c r="HNO22" s="4"/>
      <c r="HON22" s="4"/>
      <c r="HPM22" s="4"/>
      <c r="HQL22" s="4"/>
      <c r="HRK22" s="4"/>
      <c r="HSJ22" s="4"/>
      <c r="HTI22" s="4"/>
      <c r="HUH22" s="4"/>
      <c r="HVG22" s="4"/>
      <c r="HWF22" s="4"/>
      <c r="HXE22" s="4"/>
      <c r="HYD22" s="4"/>
      <c r="HZC22" s="4"/>
      <c r="IAB22" s="4"/>
      <c r="IBA22" s="4"/>
      <c r="IBZ22" s="4"/>
      <c r="ICY22" s="4"/>
      <c r="IDX22" s="4"/>
      <c r="IEW22" s="4"/>
      <c r="IFV22" s="4"/>
      <c r="IGU22" s="4"/>
      <c r="IHT22" s="4"/>
      <c r="IIS22" s="4"/>
      <c r="IJR22" s="4"/>
      <c r="IKQ22" s="4"/>
      <c r="ILP22" s="4"/>
      <c r="IMO22" s="4"/>
      <c r="INN22" s="4"/>
      <c r="IOM22" s="4"/>
      <c r="IPL22" s="4"/>
      <c r="IQK22" s="4"/>
      <c r="IRJ22" s="4"/>
      <c r="ISI22" s="4"/>
      <c r="ITH22" s="4"/>
      <c r="IUG22" s="4"/>
      <c r="IVF22" s="4"/>
      <c r="IWE22" s="4"/>
      <c r="IXD22" s="4"/>
      <c r="IYC22" s="4"/>
      <c r="IZB22" s="4"/>
      <c r="JAA22" s="4"/>
      <c r="JAZ22" s="4"/>
      <c r="JBY22" s="4"/>
      <c r="JCX22" s="4"/>
      <c r="JDW22" s="4"/>
      <c r="JEV22" s="4"/>
      <c r="JFU22" s="4"/>
      <c r="JGT22" s="4"/>
      <c r="JHS22" s="4"/>
      <c r="JIR22" s="4"/>
      <c r="JJQ22" s="4"/>
      <c r="JKP22" s="4"/>
      <c r="JLO22" s="4"/>
      <c r="JMN22" s="4"/>
      <c r="JNM22" s="4"/>
      <c r="JOL22" s="4"/>
      <c r="JPK22" s="4"/>
      <c r="JQJ22" s="4"/>
      <c r="JRI22" s="4"/>
      <c r="JSH22" s="4"/>
      <c r="JTG22" s="4"/>
      <c r="JUF22" s="4"/>
      <c r="JVE22" s="4"/>
      <c r="JWD22" s="4"/>
      <c r="JXC22" s="4"/>
      <c r="JYB22" s="4"/>
      <c r="JZA22" s="4"/>
      <c r="JZZ22" s="4"/>
      <c r="KAY22" s="4"/>
      <c r="KBX22" s="4"/>
      <c r="KCW22" s="4"/>
      <c r="KDV22" s="4"/>
      <c r="KEU22" s="4"/>
      <c r="KFT22" s="4"/>
      <c r="KGS22" s="4"/>
      <c r="KHR22" s="4"/>
      <c r="KIQ22" s="4"/>
      <c r="KJP22" s="4"/>
      <c r="KKO22" s="4"/>
      <c r="KLN22" s="4"/>
      <c r="KMM22" s="4"/>
      <c r="KNL22" s="4"/>
      <c r="KOK22" s="4"/>
      <c r="KPJ22" s="4"/>
      <c r="KQI22" s="4"/>
      <c r="KRH22" s="4"/>
      <c r="KSG22" s="4"/>
      <c r="KTF22" s="4"/>
      <c r="KUE22" s="4"/>
      <c r="KVD22" s="4"/>
      <c r="KWC22" s="4"/>
      <c r="KXB22" s="4"/>
      <c r="KYA22" s="4"/>
      <c r="KYZ22" s="4"/>
      <c r="KZY22" s="4"/>
      <c r="LAX22" s="4"/>
      <c r="LBW22" s="4"/>
      <c r="LCV22" s="4"/>
      <c r="LDU22" s="4"/>
      <c r="LET22" s="4"/>
      <c r="LFS22" s="4"/>
      <c r="LGR22" s="4"/>
      <c r="LHQ22" s="4"/>
      <c r="LIP22" s="4"/>
      <c r="LJO22" s="4"/>
      <c r="LKN22" s="4"/>
      <c r="LLM22" s="4"/>
      <c r="LML22" s="4"/>
      <c r="LNK22" s="4"/>
      <c r="LOJ22" s="4"/>
      <c r="LPI22" s="4"/>
      <c r="LQH22" s="4"/>
      <c r="LRG22" s="4"/>
      <c r="LSF22" s="4"/>
      <c r="LTE22" s="4"/>
      <c r="LUD22" s="4"/>
      <c r="LVC22" s="4"/>
      <c r="LWB22" s="4"/>
      <c r="LXA22" s="4"/>
      <c r="LXZ22" s="4"/>
      <c r="LYY22" s="4"/>
      <c r="LZX22" s="4"/>
      <c r="MAW22" s="4"/>
      <c r="MBV22" s="4"/>
      <c r="MCU22" s="4"/>
      <c r="MDT22" s="4"/>
      <c r="MES22" s="4"/>
      <c r="MFR22" s="4"/>
      <c r="MGQ22" s="4"/>
      <c r="MHP22" s="4"/>
      <c r="MIO22" s="4"/>
      <c r="MJN22" s="4"/>
      <c r="MKM22" s="4"/>
      <c r="MLL22" s="4"/>
      <c r="MMK22" s="4"/>
      <c r="MNJ22" s="4"/>
      <c r="MOI22" s="4"/>
      <c r="MPH22" s="4"/>
      <c r="MQG22" s="4"/>
      <c r="MRF22" s="4"/>
      <c r="MSE22" s="4"/>
      <c r="MTD22" s="4"/>
      <c r="MUC22" s="4"/>
      <c r="MVB22" s="4"/>
      <c r="MWA22" s="4"/>
      <c r="MWZ22" s="4"/>
      <c r="MXY22" s="4"/>
      <c r="MYX22" s="4"/>
      <c r="MZW22" s="4"/>
      <c r="NAV22" s="4"/>
      <c r="NBU22" s="4"/>
      <c r="NCT22" s="4"/>
      <c r="NDS22" s="4"/>
      <c r="NER22" s="4"/>
      <c r="NFQ22" s="4"/>
      <c r="NGP22" s="4"/>
      <c r="NHO22" s="4"/>
      <c r="NIN22" s="4"/>
      <c r="NJM22" s="4"/>
      <c r="NKL22" s="4"/>
      <c r="NLK22" s="4"/>
      <c r="NMJ22" s="4"/>
      <c r="NNI22" s="4"/>
      <c r="NOH22" s="4"/>
      <c r="NPG22" s="4"/>
      <c r="NQF22" s="4"/>
      <c r="NRE22" s="4"/>
      <c r="NSD22" s="4"/>
      <c r="NTC22" s="4"/>
      <c r="NUB22" s="4"/>
      <c r="NVA22" s="4"/>
      <c r="NVZ22" s="4"/>
      <c r="NWY22" s="4"/>
      <c r="NXX22" s="4"/>
      <c r="NYW22" s="4"/>
      <c r="NZV22" s="4"/>
      <c r="OAU22" s="4"/>
      <c r="OBT22" s="4"/>
      <c r="OCS22" s="4"/>
      <c r="ODR22" s="4"/>
      <c r="OEQ22" s="4"/>
      <c r="OFP22" s="4"/>
      <c r="OGO22" s="4"/>
      <c r="OHN22" s="4"/>
      <c r="OIM22" s="4"/>
      <c r="OJL22" s="4"/>
      <c r="OKK22" s="4"/>
      <c r="OLJ22" s="4"/>
      <c r="OMI22" s="4"/>
      <c r="ONH22" s="4"/>
      <c r="OOG22" s="4"/>
      <c r="OPF22" s="4"/>
      <c r="OQE22" s="4"/>
      <c r="ORD22" s="4"/>
      <c r="OSC22" s="4"/>
      <c r="OTB22" s="4"/>
      <c r="OUA22" s="4"/>
      <c r="OUZ22" s="4"/>
      <c r="OVY22" s="4"/>
      <c r="OWX22" s="4"/>
      <c r="OXW22" s="4"/>
      <c r="OYV22" s="4"/>
      <c r="OZU22" s="4"/>
      <c r="PAT22" s="4"/>
      <c r="PBS22" s="4"/>
      <c r="PCR22" s="4"/>
      <c r="PDQ22" s="4"/>
      <c r="PEP22" s="4"/>
      <c r="PFO22" s="4"/>
      <c r="PGN22" s="4"/>
      <c r="PHM22" s="4"/>
      <c r="PIL22" s="4"/>
      <c r="PJK22" s="4"/>
      <c r="PKJ22" s="4"/>
      <c r="PLI22" s="4"/>
      <c r="PMH22" s="4"/>
      <c r="PNG22" s="4"/>
      <c r="POF22" s="4"/>
      <c r="PPE22" s="4"/>
      <c r="PQD22" s="4"/>
      <c r="PRC22" s="4"/>
      <c r="PSB22" s="4"/>
      <c r="PTA22" s="4"/>
      <c r="PTZ22" s="4"/>
      <c r="PUY22" s="4"/>
      <c r="PVX22" s="4"/>
      <c r="PWW22" s="4"/>
      <c r="PXV22" s="4"/>
      <c r="PYU22" s="4"/>
      <c r="PZT22" s="4"/>
      <c r="QAS22" s="4"/>
      <c r="QBR22" s="4"/>
      <c r="QCQ22" s="4"/>
      <c r="QDP22" s="4"/>
      <c r="QEO22" s="4"/>
      <c r="QFN22" s="4"/>
      <c r="QGM22" s="4"/>
      <c r="QHL22" s="4"/>
      <c r="QIK22" s="4"/>
      <c r="QJJ22" s="4"/>
      <c r="QKI22" s="4"/>
      <c r="QLH22" s="4"/>
      <c r="QMG22" s="4"/>
      <c r="QNF22" s="4"/>
      <c r="QOE22" s="4"/>
      <c r="QPD22" s="4"/>
      <c r="QQC22" s="4"/>
      <c r="QRB22" s="4"/>
      <c r="QSA22" s="4"/>
      <c r="QSZ22" s="4"/>
      <c r="QTY22" s="4"/>
      <c r="QUX22" s="4"/>
      <c r="QVW22" s="4"/>
      <c r="QWV22" s="4"/>
      <c r="QXU22" s="4"/>
      <c r="QYT22" s="4"/>
      <c r="QZS22" s="4"/>
      <c r="RAR22" s="4"/>
      <c r="RBQ22" s="4"/>
      <c r="RCP22" s="4"/>
      <c r="RDO22" s="4"/>
      <c r="REN22" s="4"/>
      <c r="RFM22" s="4"/>
      <c r="RGL22" s="4"/>
      <c r="RHK22" s="4"/>
      <c r="RIJ22" s="4"/>
      <c r="RJI22" s="4"/>
      <c r="RKH22" s="4"/>
      <c r="RLG22" s="4"/>
      <c r="RMF22" s="4"/>
      <c r="RNE22" s="4"/>
      <c r="ROD22" s="4"/>
      <c r="RPC22" s="4"/>
      <c r="RQB22" s="4"/>
      <c r="RRA22" s="4"/>
      <c r="RRZ22" s="4"/>
      <c r="RSY22" s="4"/>
      <c r="RTX22" s="4"/>
      <c r="RUW22" s="4"/>
      <c r="RVV22" s="4"/>
      <c r="RWU22" s="4"/>
      <c r="RXT22" s="4"/>
      <c r="RYS22" s="4"/>
      <c r="RZR22" s="4"/>
      <c r="SAQ22" s="4"/>
      <c r="SBP22" s="4"/>
      <c r="SCO22" s="4"/>
      <c r="SDN22" s="4"/>
      <c r="SEM22" s="4"/>
      <c r="SFL22" s="4"/>
      <c r="SGK22" s="4"/>
      <c r="SHJ22" s="4"/>
      <c r="SII22" s="4"/>
      <c r="SJH22" s="4"/>
      <c r="SKG22" s="4"/>
      <c r="SLF22" s="4"/>
      <c r="SME22" s="4"/>
      <c r="SND22" s="4"/>
      <c r="SOC22" s="4"/>
      <c r="SPB22" s="4"/>
      <c r="SQA22" s="4"/>
      <c r="SQZ22" s="4"/>
      <c r="SRY22" s="4"/>
      <c r="SSX22" s="4"/>
      <c r="STW22" s="4"/>
      <c r="SUV22" s="4"/>
      <c r="SVU22" s="4"/>
      <c r="SWT22" s="4"/>
      <c r="SXS22" s="4"/>
      <c r="SYR22" s="4"/>
      <c r="SZQ22" s="4"/>
      <c r="TAP22" s="4"/>
      <c r="TBO22" s="4"/>
      <c r="TCN22" s="4"/>
      <c r="TDM22" s="4"/>
      <c r="TEL22" s="4"/>
      <c r="TFK22" s="4"/>
      <c r="TGJ22" s="4"/>
      <c r="THI22" s="4"/>
      <c r="TIH22" s="4"/>
      <c r="TJG22" s="4"/>
      <c r="TKF22" s="4"/>
      <c r="TLE22" s="4"/>
      <c r="TMD22" s="4"/>
      <c r="TNC22" s="4"/>
      <c r="TOB22" s="4"/>
      <c r="TPA22" s="4"/>
      <c r="TPZ22" s="4"/>
      <c r="TQY22" s="4"/>
      <c r="TRX22" s="4"/>
      <c r="TSW22" s="4"/>
      <c r="TTV22" s="4"/>
      <c r="TUU22" s="4"/>
      <c r="TVT22" s="4"/>
      <c r="TWS22" s="4"/>
      <c r="TXR22" s="4"/>
      <c r="TYQ22" s="4"/>
      <c r="TZP22" s="4"/>
      <c r="UAO22" s="4"/>
      <c r="UBN22" s="4"/>
      <c r="UCM22" s="4"/>
      <c r="UDL22" s="4"/>
      <c r="UEK22" s="4"/>
      <c r="UFJ22" s="4"/>
      <c r="UGI22" s="4"/>
      <c r="UHH22" s="4"/>
      <c r="UIG22" s="4"/>
      <c r="UJF22" s="4"/>
      <c r="UKE22" s="4"/>
      <c r="ULD22" s="4"/>
      <c r="UMC22" s="4"/>
      <c r="UNB22" s="4"/>
      <c r="UOA22" s="4"/>
      <c r="UOZ22" s="4"/>
      <c r="UPY22" s="4"/>
      <c r="UQX22" s="4"/>
      <c r="URW22" s="4"/>
      <c r="USV22" s="4"/>
      <c r="UTU22" s="4"/>
      <c r="UUT22" s="4"/>
      <c r="UVS22" s="4"/>
      <c r="UWR22" s="4"/>
      <c r="UXQ22" s="4"/>
      <c r="UYP22" s="4"/>
      <c r="UZO22" s="4"/>
      <c r="VAN22" s="4"/>
      <c r="VBM22" s="4"/>
      <c r="VCL22" s="4"/>
      <c r="VDK22" s="4"/>
      <c r="VEJ22" s="4"/>
      <c r="VFI22" s="4"/>
      <c r="VGH22" s="4"/>
      <c r="VHG22" s="4"/>
      <c r="VIF22" s="4"/>
      <c r="VJE22" s="4"/>
      <c r="VKD22" s="4"/>
      <c r="VLC22" s="4"/>
      <c r="VMB22" s="4"/>
      <c r="VNA22" s="4"/>
      <c r="VNZ22" s="4"/>
      <c r="VOY22" s="4"/>
      <c r="VPX22" s="4"/>
      <c r="VQW22" s="4"/>
      <c r="VRV22" s="4"/>
      <c r="VSU22" s="4"/>
      <c r="VTT22" s="4"/>
      <c r="VUS22" s="4"/>
      <c r="VVR22" s="4"/>
      <c r="VWQ22" s="4"/>
      <c r="VXP22" s="4"/>
      <c r="VYO22" s="4"/>
      <c r="VZN22" s="4"/>
      <c r="WAM22" s="4"/>
      <c r="WBL22" s="4"/>
      <c r="WCK22" s="4"/>
      <c r="WDJ22" s="4"/>
      <c r="WEI22" s="4"/>
      <c r="WFH22" s="4"/>
      <c r="WGG22" s="4"/>
      <c r="WHF22" s="4"/>
      <c r="WIE22" s="4"/>
      <c r="WJD22" s="4"/>
      <c r="WKC22" s="4"/>
      <c r="WLB22" s="4"/>
      <c r="WMA22" s="4"/>
      <c r="WMZ22" s="4"/>
      <c r="WNY22" s="4"/>
      <c r="WOX22" s="4"/>
      <c r="WPW22" s="4"/>
      <c r="WQV22" s="4"/>
      <c r="WRU22" s="4"/>
      <c r="WST22" s="4"/>
      <c r="WTS22" s="4"/>
      <c r="WUR22" s="4"/>
      <c r="WVQ22" s="4"/>
      <c r="WWP22" s="4"/>
      <c r="WXO22" s="4"/>
      <c r="WYN22" s="4"/>
      <c r="WZM22" s="4"/>
      <c r="XAL22" s="4"/>
      <c r="XBK22" s="4"/>
      <c r="XCJ22" s="4"/>
      <c r="XDI22" s="4"/>
      <c r="XEH22" s="4"/>
    </row>
    <row r="23" spans="1:1012 1037:2037 2062:3062 3087:4087 4112:5112 5137:6137 6162:7162 7187:8187 8212:9212 9237:10237 10262:11262 11287:12287 12312:13312 13337:14312 14337:15337 15362:16362" ht="19.899999999999999" customHeight="1" x14ac:dyDescent="0.25">
      <c r="A23" s="216" t="s">
        <v>468</v>
      </c>
      <c r="B23" s="215" t="s">
        <v>442</v>
      </c>
      <c r="C23" s="4"/>
      <c r="D23" s="4"/>
      <c r="E23" s="4"/>
      <c r="F23" s="4"/>
      <c r="G23" s="4"/>
      <c r="H23" s="4"/>
      <c r="I23" s="4"/>
      <c r="J23" s="4"/>
      <c r="K23" s="4"/>
      <c r="L23" s="4"/>
    </row>
    <row r="24" spans="1:1012 1037:2037 2062:3062 3087:4087 4112:5112 5137:6137 6162:7162 7187:8187 8212:9212 9237:10237 10262:11262 11287:12287 12312:13312 13337:14312 14337:15337 15362:16362" ht="19.899999999999999" customHeight="1" x14ac:dyDescent="0.25">
      <c r="A24" s="216" t="s">
        <v>469</v>
      </c>
      <c r="B24" s="215" t="s">
        <v>443</v>
      </c>
      <c r="C24" s="4"/>
      <c r="D24" s="4"/>
      <c r="E24" s="4"/>
      <c r="F24" s="4"/>
      <c r="G24" s="4"/>
      <c r="H24" s="4"/>
      <c r="I24" s="4"/>
      <c r="J24" s="4"/>
      <c r="K24" s="4"/>
      <c r="L24" s="4"/>
    </row>
    <row r="25" spans="1:1012 1037:2037 2062:3062 3087:4087 4112:5112 5137:6137 6162:7162 7187:8187 8212:9212 9237:10237 10262:11262 11287:12287 12312:13312 13337:14312 14337:15337 15362:16362" ht="34.5" customHeight="1" x14ac:dyDescent="0.25">
      <c r="A25" s="216" t="s">
        <v>470</v>
      </c>
      <c r="B25" s="215" t="s">
        <v>511</v>
      </c>
      <c r="C25" s="4"/>
      <c r="D25" s="4"/>
      <c r="E25" s="4"/>
      <c r="F25" s="4"/>
      <c r="G25" s="4"/>
      <c r="H25" s="4"/>
      <c r="I25" s="4"/>
      <c r="J25" s="4"/>
      <c r="K25" s="4"/>
      <c r="L25" s="4"/>
    </row>
    <row r="26" spans="1:1012 1037:2037 2062:3062 3087:4087 4112:5112 5137:6137 6162:7162 7187:8187 8212:9212 9237:10237 10262:11262 11287:12287 12312:13312 13337:14312 14337:15337 15362:16362" ht="19.899999999999999" customHeight="1" x14ac:dyDescent="0.25">
      <c r="A26" s="216" t="s">
        <v>471</v>
      </c>
      <c r="B26" s="215" t="s">
        <v>512</v>
      </c>
      <c r="C26" s="4"/>
      <c r="D26" s="4"/>
      <c r="E26" s="4"/>
      <c r="F26" s="4"/>
      <c r="G26" s="4"/>
      <c r="H26" s="4"/>
      <c r="I26" s="4"/>
      <c r="J26" s="4"/>
      <c r="K26" s="4"/>
      <c r="L26" s="4"/>
    </row>
    <row r="27" spans="1:1012 1037:2037 2062:3062 3087:4087 4112:5112 5137:6137 6162:7162 7187:8187 8212:9212 9237:10237 10262:11262 11287:12287 12312:13312 13337:14312 14337:15337 15362:16362" ht="19.899999999999999" customHeight="1" x14ac:dyDescent="0.25">
      <c r="A27" s="216" t="s">
        <v>472</v>
      </c>
      <c r="B27" s="215" t="s">
        <v>513</v>
      </c>
      <c r="C27" s="4"/>
      <c r="D27" s="4"/>
      <c r="E27" s="4"/>
      <c r="F27" s="4"/>
      <c r="G27" s="4"/>
      <c r="H27" s="4"/>
      <c r="I27" s="4"/>
      <c r="J27" s="4"/>
      <c r="K27" s="4"/>
      <c r="L27" s="4"/>
    </row>
    <row r="28" spans="1:1012 1037:2037 2062:3062 3087:4087 4112:5112 5137:6137 6162:7162 7187:8187 8212:9212 9237:10237 10262:11262 11287:12287 12312:13312 13337:14312 14337:15337 15362:16362" ht="19.899999999999999" customHeight="1" x14ac:dyDescent="0.25">
      <c r="A28" s="216" t="s">
        <v>473</v>
      </c>
      <c r="B28" s="215" t="s">
        <v>444</v>
      </c>
      <c r="C28" s="4"/>
      <c r="D28" s="4"/>
      <c r="E28" s="4"/>
      <c r="F28" s="4"/>
      <c r="G28" s="4"/>
      <c r="H28" s="4"/>
      <c r="I28" s="4"/>
      <c r="J28" s="45"/>
      <c r="K28" s="4"/>
      <c r="L28" s="45"/>
    </row>
    <row r="29" spans="1:1012 1037:2037 2062:3062 3087:4087 4112:5112 5137:6137 6162:7162 7187:8187 8212:9212 9237:10237 10262:11262 11287:12287 12312:13312 13337:14312 14337:15337 15362:16362" ht="19.899999999999999" customHeight="1" x14ac:dyDescent="0.25">
      <c r="A29" s="216" t="s">
        <v>474</v>
      </c>
      <c r="B29" s="215" t="s">
        <v>514</v>
      </c>
      <c r="C29" s="4"/>
      <c r="D29" s="4"/>
      <c r="E29" s="4"/>
      <c r="F29" s="4"/>
      <c r="G29" s="4"/>
      <c r="H29" s="4"/>
      <c r="I29" s="4"/>
      <c r="J29" s="45"/>
      <c r="K29" s="4"/>
      <c r="L29" s="45"/>
    </row>
    <row r="30" spans="1:1012 1037:2037 2062:3062 3087:4087 4112:5112 5137:6137 6162:7162 7187:8187 8212:9212 9237:10237 10262:11262 11287:12287 12312:13312 13337:14312 14337:15337 15362:16362" ht="19.899999999999999" customHeight="1" x14ac:dyDescent="0.25">
      <c r="A30" s="216" t="s">
        <v>475</v>
      </c>
      <c r="B30" s="215" t="s">
        <v>515</v>
      </c>
      <c r="C30" s="4"/>
      <c r="D30" s="4"/>
      <c r="E30" s="4"/>
      <c r="F30" s="4"/>
      <c r="G30" s="4"/>
      <c r="H30" s="4"/>
      <c r="I30" s="4"/>
      <c r="J30" s="45"/>
      <c r="K30" s="4"/>
      <c r="L30" s="45"/>
    </row>
    <row r="31" spans="1:1012 1037:2037 2062:3062 3087:4087 4112:5112 5137:6137 6162:7162 7187:8187 8212:9212 9237:10237 10262:11262 11287:12287 12312:13312 13337:14312 14337:15337 15362:16362" ht="19.899999999999999" customHeight="1" x14ac:dyDescent="0.25">
      <c r="A31" s="216" t="s">
        <v>476</v>
      </c>
      <c r="B31" s="215" t="s">
        <v>516</v>
      </c>
      <c r="C31" s="4"/>
      <c r="D31" s="4"/>
      <c r="E31" s="4"/>
      <c r="F31" s="4"/>
      <c r="G31" s="4"/>
      <c r="H31" s="4"/>
      <c r="I31" s="4"/>
      <c r="J31" s="45"/>
      <c r="K31" s="4"/>
      <c r="L31" s="45"/>
    </row>
    <row r="32" spans="1:1012 1037:2037 2062:3062 3087:4087 4112:5112 5137:6137 6162:7162 7187:8187 8212:9212 9237:10237 10262:11262 11287:12287 12312:13312 13337:14312 14337:15337 15362:16362" ht="19.899999999999999" customHeight="1" x14ac:dyDescent="0.25">
      <c r="A32" s="216" t="s">
        <v>477</v>
      </c>
      <c r="B32" s="215" t="s">
        <v>517</v>
      </c>
      <c r="C32" s="4"/>
      <c r="D32" s="4"/>
      <c r="E32" s="4"/>
      <c r="F32" s="4"/>
      <c r="G32" s="4"/>
      <c r="H32" s="4"/>
      <c r="I32" s="4"/>
      <c r="J32" s="45"/>
      <c r="K32" s="4"/>
      <c r="L32" s="45"/>
    </row>
    <row r="33" spans="1:12" ht="19.899999999999999" customHeight="1" x14ac:dyDescent="0.25">
      <c r="A33" s="216" t="s">
        <v>478</v>
      </c>
      <c r="B33" s="220" t="s">
        <v>522</v>
      </c>
      <c r="C33" s="4"/>
      <c r="D33" s="4"/>
      <c r="E33" s="4"/>
      <c r="F33" s="4"/>
      <c r="G33" s="4"/>
      <c r="H33" s="4"/>
      <c r="I33" s="4"/>
      <c r="J33" s="45"/>
      <c r="K33" s="4"/>
      <c r="L33" s="45"/>
    </row>
    <row r="34" spans="1:12" ht="19.899999999999999" customHeight="1" x14ac:dyDescent="0.25">
      <c r="A34" s="216" t="s">
        <v>479</v>
      </c>
      <c r="B34" s="215" t="s">
        <v>509</v>
      </c>
      <c r="C34" s="46"/>
      <c r="D34" s="46"/>
      <c r="E34" s="46"/>
      <c r="F34" s="46"/>
      <c r="G34" s="4"/>
      <c r="H34" s="4"/>
      <c r="I34" s="4"/>
      <c r="J34" s="45"/>
      <c r="K34" s="4"/>
      <c r="L34" s="45"/>
    </row>
    <row r="35" spans="1:12" ht="19.899999999999999" customHeight="1" x14ac:dyDescent="0.25">
      <c r="A35" s="216" t="s">
        <v>480</v>
      </c>
      <c r="B35" s="215" t="s">
        <v>445</v>
      </c>
      <c r="C35" s="47"/>
      <c r="D35" s="47"/>
      <c r="E35" s="47"/>
      <c r="F35" s="47"/>
      <c r="G35" s="47"/>
      <c r="H35" s="4"/>
      <c r="I35" s="4"/>
      <c r="J35" s="45"/>
      <c r="K35" s="4"/>
      <c r="L35" s="45"/>
    </row>
    <row r="36" spans="1:12" ht="19.899999999999999" customHeight="1" x14ac:dyDescent="0.25">
      <c r="A36" s="216" t="s">
        <v>481</v>
      </c>
      <c r="B36" s="215" t="s">
        <v>518</v>
      </c>
      <c r="C36" s="47"/>
      <c r="D36" s="47"/>
      <c r="E36" s="47"/>
      <c r="F36" s="47"/>
      <c r="G36" s="47"/>
      <c r="H36" s="4"/>
      <c r="I36" s="4"/>
      <c r="J36" s="45"/>
      <c r="K36" s="4"/>
      <c r="L36" s="45"/>
    </row>
    <row r="37" spans="1:12" ht="19.899999999999999" customHeight="1" x14ac:dyDescent="0.25">
      <c r="A37" s="216" t="s">
        <v>482</v>
      </c>
      <c r="B37" s="215" t="s">
        <v>446</v>
      </c>
      <c r="C37" s="47"/>
      <c r="D37" s="47"/>
      <c r="E37" s="47"/>
      <c r="F37" s="47"/>
      <c r="G37" s="47"/>
      <c r="H37" s="4"/>
      <c r="I37" s="4"/>
      <c r="J37" s="45"/>
      <c r="K37" s="4"/>
      <c r="L37" s="45"/>
    </row>
    <row r="38" spans="1:12" ht="19.899999999999999" customHeight="1" x14ac:dyDescent="0.25">
      <c r="A38" s="216" t="s">
        <v>483</v>
      </c>
      <c r="B38" s="215" t="s">
        <v>519</v>
      </c>
      <c r="C38" s="47"/>
      <c r="D38" s="47"/>
      <c r="E38" s="47"/>
      <c r="F38" s="47"/>
      <c r="G38" s="47"/>
      <c r="H38" s="4"/>
      <c r="I38" s="4"/>
      <c r="J38" s="45"/>
      <c r="K38" s="4"/>
      <c r="L38" s="45"/>
    </row>
    <row r="39" spans="1:12" ht="19.899999999999999" customHeight="1" x14ac:dyDescent="0.25">
      <c r="A39" s="216" t="s">
        <v>484</v>
      </c>
      <c r="B39" s="215" t="s">
        <v>520</v>
      </c>
      <c r="C39" s="47"/>
      <c r="D39" s="47"/>
      <c r="E39" s="47"/>
      <c r="F39" s="47"/>
      <c r="G39" s="47"/>
      <c r="H39" s="4"/>
      <c r="I39" s="4"/>
      <c r="J39" s="45"/>
      <c r="K39" s="4"/>
      <c r="L39" s="45"/>
    </row>
    <row r="40" spans="1:12" ht="19.899999999999999" customHeight="1" x14ac:dyDescent="0.25">
      <c r="A40" s="216" t="s">
        <v>485</v>
      </c>
      <c r="B40" s="215" t="s">
        <v>447</v>
      </c>
      <c r="C40" s="47"/>
      <c r="D40" s="47"/>
      <c r="E40" s="47"/>
      <c r="F40" s="47"/>
      <c r="G40" s="47"/>
      <c r="H40" s="4"/>
      <c r="I40" s="4"/>
      <c r="J40" s="45"/>
      <c r="K40" s="4"/>
      <c r="L40" s="45"/>
    </row>
    <row r="41" spans="1:12" ht="19.899999999999999" customHeight="1" x14ac:dyDescent="0.25">
      <c r="A41" s="216" t="s">
        <v>486</v>
      </c>
      <c r="B41" s="215" t="s">
        <v>521</v>
      </c>
      <c r="C41" s="47"/>
      <c r="D41" s="47"/>
      <c r="E41" s="47"/>
      <c r="F41" s="47"/>
      <c r="G41" s="47"/>
      <c r="H41" s="4"/>
      <c r="I41" s="4"/>
      <c r="J41" s="45"/>
      <c r="K41" s="4"/>
      <c r="L41" s="4"/>
    </row>
    <row r="42" spans="1:12" ht="19.899999999999999" customHeight="1" x14ac:dyDescent="0.25">
      <c r="A42" s="42"/>
      <c r="B42" s="43"/>
    </row>
    <row r="43" spans="1:12" s="1" customFormat="1" ht="19.899999999999999" customHeight="1" x14ac:dyDescent="0.25">
      <c r="A43" s="92"/>
      <c r="B43" s="43"/>
    </row>
    <row r="44" spans="1:12" s="1" customFormat="1" ht="19.899999999999999" customHeight="1" x14ac:dyDescent="0.25">
      <c r="A44" s="92"/>
      <c r="B44" s="43"/>
    </row>
    <row r="45" spans="1:12" s="1" customFormat="1" ht="19.899999999999999" customHeight="1" x14ac:dyDescent="0.25"/>
    <row r="46" spans="1:12" s="1" customFormat="1" ht="19.899999999999999" customHeight="1" x14ac:dyDescent="0.25">
      <c r="B46" s="1" t="s">
        <v>487</v>
      </c>
    </row>
    <row r="47" spans="1:12" x14ac:dyDescent="0.25">
      <c r="A47" s="1"/>
      <c r="B47" s="1"/>
    </row>
    <row r="48" spans="1:12" ht="19.899999999999999" customHeight="1" x14ac:dyDescent="0.25">
      <c r="A48" s="42" t="s">
        <v>287</v>
      </c>
      <c r="B48" s="215" t="s">
        <v>289</v>
      </c>
    </row>
    <row r="49" spans="1:2" ht="19.899999999999999" customHeight="1" x14ac:dyDescent="0.25">
      <c r="A49" s="42" t="s">
        <v>299</v>
      </c>
      <c r="B49" s="215" t="s">
        <v>300</v>
      </c>
    </row>
    <row r="50" spans="1:2" ht="19.899999999999999" customHeight="1" x14ac:dyDescent="0.25">
      <c r="A50" s="42" t="s">
        <v>333</v>
      </c>
      <c r="B50" s="217" t="s">
        <v>488</v>
      </c>
    </row>
    <row r="51" spans="1:2" ht="19.899999999999999" customHeight="1" x14ac:dyDescent="0.25">
      <c r="A51" s="42" t="s">
        <v>334</v>
      </c>
      <c r="B51" s="217" t="s">
        <v>335</v>
      </c>
    </row>
    <row r="52" spans="1:2" ht="19.899999999999999" customHeight="1" x14ac:dyDescent="0.25">
      <c r="A52" s="42" t="s">
        <v>363</v>
      </c>
      <c r="B52" s="217" t="s">
        <v>489</v>
      </c>
    </row>
    <row r="53" spans="1:2" x14ac:dyDescent="0.25">
      <c r="A53" s="1"/>
      <c r="B53" s="1"/>
    </row>
    <row r="54" spans="1:2" x14ac:dyDescent="0.25">
      <c r="A54" s="1"/>
      <c r="B54" s="1"/>
    </row>
    <row r="55" spans="1:2" x14ac:dyDescent="0.25">
      <c r="A55" s="1"/>
      <c r="B55" s="1"/>
    </row>
    <row r="56" spans="1:2" ht="15" x14ac:dyDescent="0.25">
      <c r="A56" s="1"/>
      <c r="B56" s="218" t="s">
        <v>373</v>
      </c>
    </row>
    <row r="57" spans="1:2" x14ac:dyDescent="0.25">
      <c r="A57" s="1"/>
      <c r="B57" s="1"/>
    </row>
    <row r="58" spans="1:2" x14ac:dyDescent="0.25">
      <c r="A58" s="1"/>
      <c r="B58" s="1"/>
    </row>
  </sheetData>
  <hyperlinks>
    <hyperlink ref="A48" location="'Աղյուսակ 1'!A1" display="Աղյուսակ 1" xr:uid="{00000000-0004-0000-0000-00001E000000}"/>
    <hyperlink ref="A49" location="'Աղյուսակ 2'!A1" display="Աղյուսակ 2" xr:uid="{00000000-0004-0000-0000-00001F000000}"/>
    <hyperlink ref="A50" location="'Աղյուսակ 3'!A1" display="Աղյուսակ 3" xr:uid="{00000000-0004-0000-0000-000020000000}"/>
    <hyperlink ref="A51" location="'Աղյուսակ 4'!A1" display="Աղյուսակ 4" xr:uid="{00000000-0004-0000-0000-000021000000}"/>
    <hyperlink ref="A52" location="'Աղյուսակ 5'!A1" display="Աղյուսակ 5" xr:uid="{00000000-0004-0000-0000-000022000000}"/>
    <hyperlink ref="A3" location="'Chart 1'!A1" display="Chart 1" xr:uid="{68D3B7C5-4329-4C26-83D2-2DDDD7357163}"/>
    <hyperlink ref="A4" location="'Chart 2'!A1" display="Chart 2" xr:uid="{CA73E518-4B98-4BC7-AC5A-50F31E232654}"/>
    <hyperlink ref="A5" location="'Chart 3'!A1" display="Chart 3" xr:uid="{2951F21D-EE9C-47AF-9421-247EEBD3595A}"/>
    <hyperlink ref="A6" location="'Chart 4 '!A1" display="Chart 4" xr:uid="{84A927EC-253A-4384-94E5-0004E158F9D3}"/>
    <hyperlink ref="A7" location="'Chart 5'!A1" display="Chart 5" xr:uid="{74F58C79-1DD3-4E27-97B2-9A3A2F1808B4}"/>
    <hyperlink ref="A8" location="'Chart 6'!A1" display="Chart 6" xr:uid="{AF476B0D-F937-4713-A469-240B1E965CCC}"/>
    <hyperlink ref="A9" location="'Chart 7'!A1" display="Chart 7" xr:uid="{8B890732-CE13-49AE-806D-E0E924D624DC}"/>
    <hyperlink ref="A10" location="'Chart 8'!A1" display="Chart 8" xr:uid="{83A69379-D317-4996-9440-1E8A81060ED8}"/>
    <hyperlink ref="A11" location="'Chart 9'!A1" display="Chart 9" xr:uid="{C85D6FD7-694D-4857-AF55-182E95309F40}"/>
    <hyperlink ref="A12" location="'Chart 10'!A1" display="Chart 10" xr:uid="{14B9D4E2-00F1-45EE-A114-B4C34C41AF70}"/>
    <hyperlink ref="A13" location="'Chart 11'!A1" display="Chart 11" xr:uid="{FC5FF49F-09AC-4A72-8298-FB4B1C9F6049}"/>
    <hyperlink ref="A14" location="'Chart 12'!A1" display="Chart 12" xr:uid="{5AE2AF11-78EE-4D36-BFDC-BC8B7B2B0FDD}"/>
    <hyperlink ref="A15" location="'Chart 13'!A1" display="Chart 13" xr:uid="{7C9B76A9-24AF-46BA-A85C-7B03E5573164}"/>
    <hyperlink ref="A16" location="'Chart 14'!A1" display="Chart 14" xr:uid="{72044CA4-C807-4837-8044-5B8902E76B27}"/>
    <hyperlink ref="A17" location="'Chart 15'!A1" display="Chart 15" xr:uid="{55841711-538C-4551-BC77-283183243AEF}"/>
    <hyperlink ref="A18" location="'Chart 16'!A1" display="Chart 16" xr:uid="{9D151B6C-B937-491B-B725-DB05E8568611}"/>
    <hyperlink ref="A19" location="'Chart 17'!A1" display="Chart 17" xr:uid="{EFE99518-CE9B-4948-B782-C85A264A7C21}"/>
    <hyperlink ref="A20" location="'Chart 18'!A1" display="Chart 18" xr:uid="{EC84AFA8-2587-4055-B9BB-82A383B20C0D}"/>
    <hyperlink ref="A21" location="'Chart 19'!A1" display="Chart 19" xr:uid="{17487484-2ABB-4D28-8E28-59799B1931B5}"/>
    <hyperlink ref="A22" location="'Chart 20'!A1" display="Chart 20" xr:uid="{AC27A5A7-FDC9-49A2-99F6-90EDED2FA9F3}"/>
    <hyperlink ref="A23" location="'Chart 21'!A1" display="Chart 21" xr:uid="{D9864289-BA52-4672-A43F-62B8584D6D90}"/>
    <hyperlink ref="A24" location="'Chart 22'!A1" display="Chart 22" xr:uid="{ED750F18-6A48-4A6E-B784-B1CF77F7F53C}"/>
    <hyperlink ref="A25" location="'Chart 23'!A1" display="Chart 23" xr:uid="{22A8E977-7BB6-4090-841A-0472FEB98EE0}"/>
    <hyperlink ref="A26" location="'Chart 24'!A1" display="Chart 24" xr:uid="{D272C3A4-B63C-4351-A69A-9CE3067B712E}"/>
    <hyperlink ref="A27" location="'Chart 25'!A1" display="Chart 25" xr:uid="{995B5F5C-0A60-4ABF-B042-13A87B7D6F23}"/>
    <hyperlink ref="A28" location="'Chart 26'!A1" display="Chart 26" xr:uid="{FF1C26CC-2926-4E5A-99B3-FAF8AE2DF6AE}"/>
    <hyperlink ref="A29" location="'Chart 27'!A1" display="Chart 27" xr:uid="{769E33E6-D02D-4F42-8E12-2686AEC301C4}"/>
    <hyperlink ref="A30" location="'Chart 28'!A1" display="Chart 28" xr:uid="{32BD0537-DC62-4D2A-AAA3-4B629FA43ADA}"/>
    <hyperlink ref="A31" location="'Chart 29'!A1" display="Chart 29" xr:uid="{67125553-8146-48A8-9C05-4ECCFA852BE5}"/>
    <hyperlink ref="A32" location="'Chart 30'!A1" display="Chart 30" xr:uid="{5CEA9024-A3C4-48E0-8BAD-CD28D283A9A2}"/>
    <hyperlink ref="A33" location="'Chart 31'!A1" display="Chart 31" xr:uid="{D38DFC3C-7276-43AD-9ADE-977CFBDA68D3}"/>
    <hyperlink ref="A34" location="'Chart 32'!A1" display="Chart 32" xr:uid="{7E08CCEA-EBB1-4C55-9404-CC9767509046}"/>
    <hyperlink ref="A35" location="'Chart 33'!A1" display="Chart 33" xr:uid="{3360622D-54F2-4381-A966-AC4761710037}"/>
    <hyperlink ref="A36" location="'Chart 34'!A1" display="Chart 34" xr:uid="{E04CA997-5C83-4C39-B617-F65030C077BC}"/>
    <hyperlink ref="A37" location="'Chart 35'!A1" display="Chart 35" xr:uid="{96BE96B9-1CA8-46ED-9561-FD95B0360C29}"/>
    <hyperlink ref="A38" location="'Chart 36'!A1" display="Chart 36" xr:uid="{AC12FE4E-FE28-4719-BF4C-9A883FA8EB2E}"/>
    <hyperlink ref="A39" location="'Chart 37'!A1" display="Chart 37" xr:uid="{53F1F6E8-C03D-4079-BF17-12633CD5DD5C}"/>
    <hyperlink ref="A40" location="'Chart 38'!A1" display="Chart 38" xr:uid="{98F6A121-DDE0-463C-83ED-25549102A99B}"/>
    <hyperlink ref="A41" location="'Chart 39'!A1" display="Chart 39" xr:uid="{D40FCEBC-B205-4D5F-AA4F-FEBE299B193E}"/>
    <hyperlink ref="B56" location="'MACROECONOMIC INDICATORS'!A1" display="ARMENIA: SELECTED MACROECONOMIC INDICATORS" xr:uid="{00000000-0004-0000-0000-000023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3"/>
  <sheetViews>
    <sheetView zoomScale="115" zoomScaleNormal="115" workbookViewId="0"/>
  </sheetViews>
  <sheetFormatPr defaultColWidth="8.77734375" defaultRowHeight="16.5" x14ac:dyDescent="0.3"/>
  <cols>
    <col min="1" max="1" width="8.77734375" style="24"/>
    <col min="2" max="3" width="8.77734375" style="56"/>
    <col min="4" max="6" width="8.77734375" style="148"/>
    <col min="7" max="16384" width="8.77734375" style="56"/>
  </cols>
  <sheetData>
    <row r="1" spans="1:8" s="19" customFormat="1" ht="15" x14ac:dyDescent="0.25">
      <c r="A1" s="197" t="s">
        <v>284</v>
      </c>
      <c r="B1" s="19" t="s">
        <v>184</v>
      </c>
      <c r="C1" s="19" t="s">
        <v>185</v>
      </c>
      <c r="D1" s="19" t="s">
        <v>180</v>
      </c>
      <c r="G1" s="17"/>
      <c r="H1" s="17"/>
    </row>
    <row r="2" spans="1:8" x14ac:dyDescent="0.3">
      <c r="A2" s="142" t="s">
        <v>104</v>
      </c>
      <c r="B2" s="149">
        <v>97.90250533843637</v>
      </c>
      <c r="C2" s="149">
        <v>97.90250533843637</v>
      </c>
      <c r="D2" s="168">
        <f t="shared" ref="D2:D32" si="0">C2-B2</f>
        <v>0</v>
      </c>
      <c r="E2" s="150"/>
      <c r="F2" s="151"/>
      <c r="G2" s="145"/>
      <c r="H2" s="145"/>
    </row>
    <row r="3" spans="1:8" x14ac:dyDescent="0.3">
      <c r="A3" s="142" t="s">
        <v>85</v>
      </c>
      <c r="B3" s="149">
        <v>98.057423387416065</v>
      </c>
      <c r="C3" s="149">
        <v>98.057423387416065</v>
      </c>
      <c r="D3" s="168">
        <f t="shared" si="0"/>
        <v>0</v>
      </c>
      <c r="E3" s="150"/>
      <c r="F3" s="151"/>
      <c r="G3" s="145"/>
      <c r="H3" s="145"/>
    </row>
    <row r="4" spans="1:8" x14ac:dyDescent="0.3">
      <c r="A4" s="142" t="s">
        <v>82</v>
      </c>
      <c r="B4" s="149">
        <v>95.112104189903619</v>
      </c>
      <c r="C4" s="149">
        <v>95.112104189903619</v>
      </c>
      <c r="D4" s="168">
        <f t="shared" si="0"/>
        <v>0</v>
      </c>
      <c r="E4" s="150"/>
      <c r="F4" s="151"/>
      <c r="G4" s="145"/>
      <c r="H4" s="145"/>
    </row>
    <row r="5" spans="1:8" x14ac:dyDescent="0.3">
      <c r="A5" s="142" t="s">
        <v>83</v>
      </c>
      <c r="B5" s="149">
        <v>92.583248170442459</v>
      </c>
      <c r="C5" s="149">
        <v>92.583248170442459</v>
      </c>
      <c r="D5" s="168">
        <f t="shared" si="0"/>
        <v>0</v>
      </c>
      <c r="E5" s="150"/>
      <c r="F5" s="151"/>
      <c r="G5" s="145"/>
      <c r="H5" s="145"/>
    </row>
    <row r="6" spans="1:8" x14ac:dyDescent="0.3">
      <c r="A6" s="142" t="s">
        <v>105</v>
      </c>
      <c r="B6" s="149">
        <v>93.493703333481989</v>
      </c>
      <c r="C6" s="149">
        <v>93.493703333481989</v>
      </c>
      <c r="D6" s="168">
        <f t="shared" si="0"/>
        <v>0</v>
      </c>
      <c r="E6" s="150"/>
      <c r="F6" s="151"/>
      <c r="G6" s="145"/>
      <c r="H6" s="145"/>
    </row>
    <row r="7" spans="1:8" x14ac:dyDescent="0.3">
      <c r="A7" s="142" t="s">
        <v>85</v>
      </c>
      <c r="B7" s="149">
        <v>94.425106832645184</v>
      </c>
      <c r="C7" s="149">
        <v>94.425106832645184</v>
      </c>
      <c r="D7" s="168">
        <f t="shared" si="0"/>
        <v>0</v>
      </c>
      <c r="E7" s="150"/>
      <c r="F7" s="151"/>
      <c r="G7" s="145"/>
      <c r="H7" s="145"/>
    </row>
    <row r="8" spans="1:8" x14ac:dyDescent="0.3">
      <c r="A8" s="142" t="s">
        <v>82</v>
      </c>
      <c r="B8" s="149">
        <v>94.197112665196585</v>
      </c>
      <c r="C8" s="149">
        <v>94.197112665196585</v>
      </c>
      <c r="D8" s="168">
        <f t="shared" si="0"/>
        <v>0</v>
      </c>
      <c r="E8" s="150"/>
      <c r="F8" s="151"/>
      <c r="G8" s="145"/>
      <c r="H8" s="145"/>
    </row>
    <row r="9" spans="1:8" x14ac:dyDescent="0.3">
      <c r="A9" s="142" t="s">
        <v>83</v>
      </c>
      <c r="B9" s="149">
        <v>98.264929165508761</v>
      </c>
      <c r="C9" s="149">
        <v>98.264929165508761</v>
      </c>
      <c r="D9" s="168">
        <f t="shared" si="0"/>
        <v>0</v>
      </c>
      <c r="E9" s="150"/>
      <c r="F9" s="151"/>
      <c r="G9" s="145"/>
      <c r="H9" s="145"/>
    </row>
    <row r="10" spans="1:8" x14ac:dyDescent="0.3">
      <c r="A10" s="142" t="s">
        <v>106</v>
      </c>
      <c r="B10" s="149">
        <v>98.991237884449362</v>
      </c>
      <c r="C10" s="149">
        <v>98.991237884449362</v>
      </c>
      <c r="D10" s="168">
        <f t="shared" si="0"/>
        <v>0</v>
      </c>
      <c r="E10" s="150"/>
      <c r="F10" s="151"/>
      <c r="G10" s="148"/>
      <c r="H10" s="145"/>
    </row>
    <row r="11" spans="1:8" x14ac:dyDescent="0.3">
      <c r="A11" s="142" t="s">
        <v>85</v>
      </c>
      <c r="B11" s="149">
        <v>92.301825572790648</v>
      </c>
      <c r="C11" s="149">
        <v>92.301825572790648</v>
      </c>
      <c r="D11" s="168">
        <f t="shared" si="0"/>
        <v>0</v>
      </c>
      <c r="E11" s="150"/>
      <c r="F11" s="151"/>
      <c r="G11" s="148"/>
      <c r="H11" s="145"/>
    </row>
    <row r="12" spans="1:8" x14ac:dyDescent="0.3">
      <c r="A12" s="142" t="s">
        <v>82</v>
      </c>
      <c r="B12" s="149">
        <v>95.975942394010247</v>
      </c>
      <c r="C12" s="149">
        <v>95.975942394010247</v>
      </c>
      <c r="D12" s="168">
        <f t="shared" si="0"/>
        <v>0</v>
      </c>
      <c r="E12" s="150"/>
      <c r="F12" s="151"/>
      <c r="G12" s="148"/>
      <c r="H12" s="145"/>
    </row>
    <row r="13" spans="1:8" x14ac:dyDescent="0.3">
      <c r="A13" s="142" t="s">
        <v>83</v>
      </c>
      <c r="B13" s="149">
        <v>105.1445510422529</v>
      </c>
      <c r="C13" s="149">
        <v>105.1445510422529</v>
      </c>
      <c r="D13" s="168">
        <f t="shared" si="0"/>
        <v>0</v>
      </c>
      <c r="E13" s="150"/>
      <c r="F13" s="151"/>
      <c r="G13" s="148"/>
      <c r="H13" s="145"/>
    </row>
    <row r="14" spans="1:8" x14ac:dyDescent="0.3">
      <c r="A14" s="142" t="s">
        <v>107</v>
      </c>
      <c r="B14" s="98">
        <v>116.41844209619315</v>
      </c>
      <c r="C14" s="98">
        <v>116.41844209619315</v>
      </c>
      <c r="D14" s="168">
        <f t="shared" si="0"/>
        <v>0</v>
      </c>
      <c r="E14" s="150"/>
      <c r="F14" s="151"/>
      <c r="G14" s="148"/>
      <c r="H14" s="145"/>
    </row>
    <row r="15" spans="1:8" x14ac:dyDescent="0.3">
      <c r="A15" s="142" t="s">
        <v>85</v>
      </c>
      <c r="B15" s="98">
        <v>125.1319837170096</v>
      </c>
      <c r="C15" s="98">
        <v>125.1319837170096</v>
      </c>
      <c r="D15" s="168">
        <f t="shared" si="0"/>
        <v>0</v>
      </c>
      <c r="E15" s="150"/>
      <c r="F15" s="151"/>
      <c r="G15" s="148"/>
      <c r="H15" s="145"/>
    </row>
    <row r="16" spans="1:8" x14ac:dyDescent="0.3">
      <c r="A16" s="142" t="s">
        <v>82</v>
      </c>
      <c r="B16" s="98">
        <v>127.22228982149815</v>
      </c>
      <c r="C16" s="98">
        <v>127.22228982149815</v>
      </c>
      <c r="D16" s="168">
        <f t="shared" si="0"/>
        <v>0</v>
      </c>
      <c r="E16" s="150"/>
      <c r="F16" s="151"/>
      <c r="G16" s="148"/>
      <c r="H16" s="145"/>
    </row>
    <row r="17" spans="1:8" x14ac:dyDescent="0.3">
      <c r="A17" s="142" t="s">
        <v>83</v>
      </c>
      <c r="B17" s="98">
        <v>134.07378865541247</v>
      </c>
      <c r="C17" s="98">
        <v>134.07378865541247</v>
      </c>
      <c r="D17" s="168">
        <f t="shared" si="0"/>
        <v>0</v>
      </c>
      <c r="E17" s="150"/>
      <c r="F17" s="151"/>
      <c r="G17" s="148"/>
      <c r="H17" s="145"/>
    </row>
    <row r="18" spans="1:8" x14ac:dyDescent="0.3">
      <c r="A18" s="142" t="s">
        <v>108</v>
      </c>
      <c r="B18" s="98">
        <v>145.10995421736661</v>
      </c>
      <c r="C18" s="98">
        <v>145.10153663307696</v>
      </c>
      <c r="D18" s="168">
        <f t="shared" si="0"/>
        <v>-8.4175842896456743E-3</v>
      </c>
      <c r="E18" s="150"/>
      <c r="F18" s="151"/>
      <c r="G18" s="148"/>
      <c r="H18" s="145"/>
    </row>
    <row r="19" spans="1:8" x14ac:dyDescent="0.3">
      <c r="A19" s="142" t="s">
        <v>85</v>
      </c>
      <c r="B19" s="141">
        <v>156.84790000000001</v>
      </c>
      <c r="C19" s="141">
        <v>157.06946347258082</v>
      </c>
      <c r="D19" s="168">
        <f t="shared" si="0"/>
        <v>0.22156347258081155</v>
      </c>
      <c r="E19" s="150"/>
      <c r="F19" s="151"/>
      <c r="G19" s="148"/>
      <c r="H19" s="145"/>
    </row>
    <row r="20" spans="1:8" x14ac:dyDescent="0.3">
      <c r="A20" s="142" t="s">
        <v>82</v>
      </c>
      <c r="B20" s="141">
        <v>139.6482</v>
      </c>
      <c r="C20" s="141">
        <v>138.05354263262532</v>
      </c>
      <c r="D20" s="168">
        <f t="shared" si="0"/>
        <v>-1.5946573673746798</v>
      </c>
      <c r="E20" s="150"/>
      <c r="F20" s="151"/>
      <c r="G20" s="148"/>
      <c r="H20" s="145"/>
    </row>
    <row r="21" spans="1:8" x14ac:dyDescent="0.3">
      <c r="A21" s="142" t="s">
        <v>83</v>
      </c>
      <c r="B21" s="141">
        <v>138.13419999999999</v>
      </c>
      <c r="C21" s="141">
        <v>135.48533558525463</v>
      </c>
      <c r="D21" s="168">
        <f t="shared" si="0"/>
        <v>-2.6488644147453613</v>
      </c>
      <c r="E21" s="150"/>
      <c r="F21" s="151"/>
      <c r="G21" s="148"/>
      <c r="H21" s="145"/>
    </row>
    <row r="22" spans="1:8" x14ac:dyDescent="0.3">
      <c r="A22" s="142" t="s">
        <v>109</v>
      </c>
      <c r="B22" s="141">
        <v>139.142</v>
      </c>
      <c r="C22" s="141">
        <v>134.5364586043473</v>
      </c>
      <c r="D22" s="168">
        <f t="shared" si="0"/>
        <v>-4.6055413956526934</v>
      </c>
      <c r="E22" s="150"/>
      <c r="F22" s="151"/>
      <c r="G22" s="148"/>
    </row>
    <row r="23" spans="1:8" x14ac:dyDescent="0.3">
      <c r="A23" s="142" t="s">
        <v>85</v>
      </c>
      <c r="B23" s="141">
        <v>141.79910000000001</v>
      </c>
      <c r="C23" s="141">
        <v>136.51136073642971</v>
      </c>
      <c r="D23" s="168">
        <f t="shared" si="0"/>
        <v>-5.2877392635703018</v>
      </c>
      <c r="E23" s="150"/>
      <c r="F23" s="151"/>
      <c r="G23" s="148"/>
    </row>
    <row r="24" spans="1:8" x14ac:dyDescent="0.3">
      <c r="A24" s="142" t="s">
        <v>82</v>
      </c>
      <c r="B24" s="141">
        <v>143.34870000000001</v>
      </c>
      <c r="C24" s="141">
        <v>137.97591625009741</v>
      </c>
      <c r="D24" s="168">
        <f t="shared" si="0"/>
        <v>-5.3727837499025952</v>
      </c>
      <c r="E24" s="150"/>
      <c r="F24" s="151"/>
    </row>
    <row r="25" spans="1:8" x14ac:dyDescent="0.3">
      <c r="A25" s="142" t="s">
        <v>83</v>
      </c>
      <c r="B25" s="141">
        <v>144.304</v>
      </c>
      <c r="C25" s="141">
        <v>138.8920232353486</v>
      </c>
      <c r="D25" s="168">
        <f t="shared" si="0"/>
        <v>-5.4119767646513992</v>
      </c>
      <c r="E25" s="150"/>
      <c r="F25" s="151"/>
    </row>
    <row r="26" spans="1:8" x14ac:dyDescent="0.3">
      <c r="A26" s="142" t="s">
        <v>110</v>
      </c>
      <c r="B26" s="141">
        <v>144.99770000000001</v>
      </c>
      <c r="C26" s="141">
        <v>140.19590697675878</v>
      </c>
      <c r="D26" s="168">
        <f t="shared" si="0"/>
        <v>-4.8017930232412311</v>
      </c>
      <c r="E26" s="150"/>
      <c r="F26" s="151"/>
    </row>
    <row r="27" spans="1:8" x14ac:dyDescent="0.3">
      <c r="A27" s="142" t="s">
        <v>85</v>
      </c>
      <c r="B27" s="141">
        <v>145.5368</v>
      </c>
      <c r="C27" s="141">
        <v>141.08589650992386</v>
      </c>
      <c r="D27" s="168">
        <f t="shared" si="0"/>
        <v>-4.4509034900761435</v>
      </c>
      <c r="E27" s="150"/>
    </row>
    <row r="28" spans="1:8" x14ac:dyDescent="0.3">
      <c r="A28" s="142" t="s">
        <v>82</v>
      </c>
      <c r="B28" s="141">
        <v>146.1328</v>
      </c>
      <c r="C28" s="141">
        <v>141.75072113966993</v>
      </c>
      <c r="D28" s="168">
        <f t="shared" si="0"/>
        <v>-4.3820788603300684</v>
      </c>
    </row>
    <row r="29" spans="1:8" x14ac:dyDescent="0.3">
      <c r="A29" s="142" t="s">
        <v>83</v>
      </c>
      <c r="B29" s="141">
        <v>146.72909999999999</v>
      </c>
      <c r="C29" s="141">
        <v>142.23462602318168</v>
      </c>
      <c r="D29" s="168">
        <f t="shared" si="0"/>
        <v>-4.4944739768183126</v>
      </c>
    </row>
    <row r="30" spans="1:8" x14ac:dyDescent="0.3">
      <c r="A30" s="142" t="s">
        <v>111</v>
      </c>
      <c r="B30" s="141">
        <v>147.36009999999999</v>
      </c>
      <c r="C30" s="141">
        <v>142.61345380664375</v>
      </c>
      <c r="D30" s="168">
        <f t="shared" si="0"/>
        <v>-4.7466461933562414</v>
      </c>
    </row>
    <row r="31" spans="1:8" x14ac:dyDescent="0.3">
      <c r="A31" s="142" t="s">
        <v>85</v>
      </c>
      <c r="B31" s="141">
        <v>148.02690000000001</v>
      </c>
      <c r="C31" s="141">
        <v>142.96639462212835</v>
      </c>
      <c r="D31" s="168">
        <f t="shared" si="0"/>
        <v>-5.0605053778716638</v>
      </c>
    </row>
    <row r="32" spans="1:8" x14ac:dyDescent="0.3">
      <c r="A32" s="142" t="s">
        <v>82</v>
      </c>
      <c r="B32" s="141">
        <v>148.7518</v>
      </c>
      <c r="C32" s="141">
        <v>143.37791549581544</v>
      </c>
      <c r="D32" s="168">
        <f t="shared" si="0"/>
        <v>-5.3738845041845593</v>
      </c>
    </row>
    <row r="33" spans="1:4" x14ac:dyDescent="0.3">
      <c r="A33" s="142" t="s">
        <v>83</v>
      </c>
      <c r="B33" s="98"/>
      <c r="C33" s="98">
        <v>143.86655664958562</v>
      </c>
      <c r="D33" s="98"/>
    </row>
  </sheetData>
  <hyperlinks>
    <hyperlink ref="A1" location="List!A1" display="List!A1"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EU58"/>
  <sheetViews>
    <sheetView topLeftCell="W1" zoomScale="85" zoomScaleNormal="85" workbookViewId="0">
      <selection activeCell="AB1" sqref="W1:AB1"/>
    </sheetView>
  </sheetViews>
  <sheetFormatPr defaultColWidth="8.77734375" defaultRowHeight="14.25" x14ac:dyDescent="0.25"/>
  <cols>
    <col min="1" max="1" width="8.33203125" style="18" customWidth="1"/>
    <col min="2" max="4" width="7.77734375" style="1" customWidth="1"/>
    <col min="5" max="19" width="8.77734375" style="1"/>
    <col min="20" max="22" width="8.77734375" style="1" customWidth="1"/>
    <col min="23" max="23" width="14.77734375" style="1" customWidth="1"/>
    <col min="24" max="16384" width="8.77734375" style="1"/>
  </cols>
  <sheetData>
    <row r="1" spans="1:30" s="18" customFormat="1" ht="15" x14ac:dyDescent="0.25">
      <c r="A1" s="196" t="s">
        <v>284</v>
      </c>
      <c r="B1" s="120" t="s">
        <v>1</v>
      </c>
      <c r="C1" s="120" t="s">
        <v>2</v>
      </c>
      <c r="D1" s="120" t="s">
        <v>3</v>
      </c>
      <c r="E1" s="120" t="s">
        <v>4</v>
      </c>
      <c r="F1" s="120" t="s">
        <v>5</v>
      </c>
      <c r="G1" s="120" t="s">
        <v>6</v>
      </c>
      <c r="H1" s="120" t="s">
        <v>7</v>
      </c>
      <c r="I1" s="120" t="s">
        <v>8</v>
      </c>
      <c r="J1" s="120" t="s">
        <v>9</v>
      </c>
      <c r="K1" s="120" t="s">
        <v>10</v>
      </c>
      <c r="L1" s="120" t="s">
        <v>11</v>
      </c>
      <c r="M1" s="120" t="s">
        <v>12</v>
      </c>
      <c r="N1" s="120" t="s">
        <v>13</v>
      </c>
      <c r="O1" s="120" t="s">
        <v>14</v>
      </c>
      <c r="P1" s="120" t="s">
        <v>15</v>
      </c>
      <c r="Q1" s="120" t="s">
        <v>16</v>
      </c>
      <c r="R1" s="120" t="s">
        <v>17</v>
      </c>
      <c r="S1" s="120" t="s">
        <v>18</v>
      </c>
      <c r="T1" s="91" t="s">
        <v>19</v>
      </c>
      <c r="U1" s="91" t="s">
        <v>20</v>
      </c>
      <c r="V1" s="91" t="s">
        <v>21</v>
      </c>
      <c r="W1" s="91" t="s">
        <v>177</v>
      </c>
      <c r="X1" s="91" t="s">
        <v>178</v>
      </c>
      <c r="Y1" s="91" t="s">
        <v>179</v>
      </c>
      <c r="Z1" s="219" t="s">
        <v>491</v>
      </c>
      <c r="AA1" s="219" t="s">
        <v>492</v>
      </c>
      <c r="AB1" s="219" t="s">
        <v>493</v>
      </c>
      <c r="AC1" s="91" t="s">
        <v>22</v>
      </c>
      <c r="AD1" s="91" t="s">
        <v>23</v>
      </c>
    </row>
    <row r="2" spans="1:30" ht="13.5" hidden="1" x14ac:dyDescent="0.25">
      <c r="A2" s="121" t="s">
        <v>24</v>
      </c>
      <c r="B2" s="121">
        <v>3.7</v>
      </c>
      <c r="C2" s="121">
        <v>0</v>
      </c>
      <c r="D2" s="121">
        <v>0</v>
      </c>
      <c r="E2" s="121">
        <v>0</v>
      </c>
      <c r="F2" s="121">
        <v>0</v>
      </c>
      <c r="G2" s="121">
        <v>0</v>
      </c>
      <c r="H2" s="121">
        <v>0</v>
      </c>
      <c r="I2" s="121">
        <v>0</v>
      </c>
      <c r="J2" s="121">
        <v>0</v>
      </c>
      <c r="K2" s="121">
        <v>0</v>
      </c>
      <c r="L2" s="121">
        <v>0</v>
      </c>
      <c r="M2" s="121">
        <v>0</v>
      </c>
      <c r="N2" s="121">
        <v>0</v>
      </c>
      <c r="O2" s="121">
        <v>0</v>
      </c>
      <c r="P2" s="121">
        <v>0</v>
      </c>
      <c r="Q2" s="121">
        <v>0</v>
      </c>
      <c r="R2" s="121">
        <v>0</v>
      </c>
      <c r="S2" s="121">
        <v>0</v>
      </c>
      <c r="T2" s="121">
        <v>4</v>
      </c>
      <c r="U2" s="121">
        <v>5.5</v>
      </c>
      <c r="V2" s="121">
        <v>2.5</v>
      </c>
      <c r="W2" s="121">
        <v>3.7</v>
      </c>
      <c r="X2" s="121">
        <v>3.7</v>
      </c>
      <c r="Y2" s="121">
        <v>3.7</v>
      </c>
      <c r="Z2" s="121"/>
      <c r="AA2" s="121"/>
      <c r="AB2" s="121"/>
      <c r="AC2" s="121">
        <f>8</f>
        <v>8</v>
      </c>
      <c r="AD2" s="121"/>
    </row>
    <row r="3" spans="1:30" ht="13.5" hidden="1" x14ac:dyDescent="0.25">
      <c r="A3" s="121" t="s">
        <v>25</v>
      </c>
      <c r="B3" s="121">
        <v>6.5</v>
      </c>
      <c r="C3" s="121">
        <v>0</v>
      </c>
      <c r="D3" s="121">
        <v>0</v>
      </c>
      <c r="E3" s="121">
        <v>0</v>
      </c>
      <c r="F3" s="121">
        <v>0</v>
      </c>
      <c r="G3" s="121">
        <v>0</v>
      </c>
      <c r="H3" s="121">
        <v>0</v>
      </c>
      <c r="I3" s="121">
        <v>0</v>
      </c>
      <c r="J3" s="121">
        <v>0</v>
      </c>
      <c r="K3" s="121">
        <v>0</v>
      </c>
      <c r="L3" s="121">
        <v>0</v>
      </c>
      <c r="M3" s="121">
        <v>0</v>
      </c>
      <c r="N3" s="121">
        <v>0</v>
      </c>
      <c r="O3" s="121">
        <v>0</v>
      </c>
      <c r="P3" s="121">
        <v>0</v>
      </c>
      <c r="Q3" s="121">
        <v>0</v>
      </c>
      <c r="R3" s="121">
        <v>0</v>
      </c>
      <c r="S3" s="121">
        <v>0</v>
      </c>
      <c r="T3" s="121">
        <v>4</v>
      </c>
      <c r="U3" s="121">
        <v>5.5</v>
      </c>
      <c r="V3" s="121">
        <v>2.5</v>
      </c>
      <c r="W3" s="121">
        <v>6.5</v>
      </c>
      <c r="X3" s="121">
        <v>6.5</v>
      </c>
      <c r="Y3" s="121">
        <v>6.5</v>
      </c>
      <c r="Z3" s="121"/>
      <c r="AA3" s="121"/>
      <c r="AB3" s="121"/>
      <c r="AC3" s="121">
        <f>8</f>
        <v>8</v>
      </c>
      <c r="AD3" s="121"/>
    </row>
    <row r="4" spans="1:30" ht="13.5" hidden="1" x14ac:dyDescent="0.25">
      <c r="A4" s="121" t="s">
        <v>26</v>
      </c>
      <c r="B4" s="121">
        <v>8.8000000000000007</v>
      </c>
      <c r="C4" s="121">
        <v>0</v>
      </c>
      <c r="D4" s="121">
        <v>0</v>
      </c>
      <c r="E4" s="121">
        <v>0</v>
      </c>
      <c r="F4" s="121">
        <v>0</v>
      </c>
      <c r="G4" s="121">
        <v>0</v>
      </c>
      <c r="H4" s="121">
        <v>0</v>
      </c>
      <c r="I4" s="121">
        <v>0</v>
      </c>
      <c r="J4" s="121">
        <v>0</v>
      </c>
      <c r="K4" s="121">
        <v>0</v>
      </c>
      <c r="L4" s="121">
        <v>0</v>
      </c>
      <c r="M4" s="121">
        <v>0</v>
      </c>
      <c r="N4" s="121">
        <v>0</v>
      </c>
      <c r="O4" s="121">
        <v>0</v>
      </c>
      <c r="P4" s="121">
        <v>0</v>
      </c>
      <c r="Q4" s="121">
        <v>0</v>
      </c>
      <c r="R4" s="121">
        <v>0</v>
      </c>
      <c r="S4" s="121">
        <v>0</v>
      </c>
      <c r="T4" s="121">
        <v>4</v>
      </c>
      <c r="U4" s="121">
        <v>5.5</v>
      </c>
      <c r="V4" s="121">
        <v>2.5</v>
      </c>
      <c r="W4" s="121">
        <v>8.8000000000000007</v>
      </c>
      <c r="X4" s="121">
        <v>8.8000000000000007</v>
      </c>
      <c r="Y4" s="121">
        <v>8.8000000000000007</v>
      </c>
      <c r="Z4" s="121"/>
      <c r="AA4" s="121"/>
      <c r="AB4" s="121"/>
      <c r="AC4" s="121">
        <f>8</f>
        <v>8</v>
      </c>
      <c r="AD4" s="121"/>
    </row>
    <row r="5" spans="1:30" ht="13.5" hidden="1" x14ac:dyDescent="0.25">
      <c r="A5" s="121" t="s">
        <v>27</v>
      </c>
      <c r="B5" s="121">
        <v>5.8</v>
      </c>
      <c r="C5" s="121">
        <v>0</v>
      </c>
      <c r="D5" s="121">
        <v>0</v>
      </c>
      <c r="E5" s="121">
        <v>0</v>
      </c>
      <c r="F5" s="121">
        <v>0</v>
      </c>
      <c r="G5" s="121">
        <v>0</v>
      </c>
      <c r="H5" s="121">
        <v>0</v>
      </c>
      <c r="I5" s="121">
        <v>0</v>
      </c>
      <c r="J5" s="121">
        <v>0</v>
      </c>
      <c r="K5" s="121">
        <v>0</v>
      </c>
      <c r="L5" s="121">
        <v>0</v>
      </c>
      <c r="M5" s="121">
        <v>0</v>
      </c>
      <c r="N5" s="121">
        <v>0</v>
      </c>
      <c r="O5" s="121">
        <v>0</v>
      </c>
      <c r="P5" s="121">
        <v>0</v>
      </c>
      <c r="Q5" s="121">
        <v>0</v>
      </c>
      <c r="R5" s="121">
        <v>0</v>
      </c>
      <c r="S5" s="121">
        <v>0</v>
      </c>
      <c r="T5" s="121">
        <v>4</v>
      </c>
      <c r="U5" s="121">
        <v>5.5</v>
      </c>
      <c r="V5" s="121">
        <v>2.5</v>
      </c>
      <c r="W5" s="121">
        <v>5.8</v>
      </c>
      <c r="X5" s="121">
        <v>5.8</v>
      </c>
      <c r="Y5" s="121">
        <v>5.8</v>
      </c>
      <c r="Z5" s="121"/>
      <c r="AA5" s="121"/>
      <c r="AB5" s="121"/>
      <c r="AC5" s="121">
        <f>8</f>
        <v>8</v>
      </c>
      <c r="AD5" s="121"/>
    </row>
    <row r="6" spans="1:30" ht="13.5" hidden="1" x14ac:dyDescent="0.25">
      <c r="A6" s="121" t="s">
        <v>28</v>
      </c>
      <c r="B6" s="121">
        <v>8.6</v>
      </c>
      <c r="C6" s="121">
        <v>0</v>
      </c>
      <c r="D6" s="121">
        <v>0</v>
      </c>
      <c r="E6" s="121">
        <v>0</v>
      </c>
      <c r="F6" s="121">
        <v>0</v>
      </c>
      <c r="G6" s="121">
        <v>0</v>
      </c>
      <c r="H6" s="121">
        <v>0</v>
      </c>
      <c r="I6" s="121">
        <v>0</v>
      </c>
      <c r="J6" s="121">
        <v>0</v>
      </c>
      <c r="K6" s="121">
        <v>0</v>
      </c>
      <c r="L6" s="121">
        <v>0</v>
      </c>
      <c r="M6" s="121">
        <v>0</v>
      </c>
      <c r="N6" s="121">
        <v>0</v>
      </c>
      <c r="O6" s="121">
        <v>0</v>
      </c>
      <c r="P6" s="121">
        <v>0</v>
      </c>
      <c r="Q6" s="121">
        <v>0</v>
      </c>
      <c r="R6" s="121">
        <v>0</v>
      </c>
      <c r="S6" s="121">
        <v>0</v>
      </c>
      <c r="T6" s="121">
        <v>4</v>
      </c>
      <c r="U6" s="121">
        <v>5.5</v>
      </c>
      <c r="V6" s="121">
        <v>2.5</v>
      </c>
      <c r="W6" s="121">
        <v>8.6</v>
      </c>
      <c r="X6" s="121">
        <v>8.6</v>
      </c>
      <c r="Y6" s="121">
        <v>8.6</v>
      </c>
      <c r="Z6" s="121"/>
      <c r="AA6" s="121"/>
      <c r="AB6" s="121"/>
      <c r="AC6" s="121">
        <f>8</f>
        <v>8</v>
      </c>
      <c r="AD6" s="121"/>
    </row>
    <row r="7" spans="1:30" ht="13.5" hidden="1" x14ac:dyDescent="0.25">
      <c r="A7" s="121" t="s">
        <v>29</v>
      </c>
      <c r="B7" s="121">
        <v>9.4</v>
      </c>
      <c r="C7" s="121">
        <v>0</v>
      </c>
      <c r="D7" s="121">
        <v>0</v>
      </c>
      <c r="E7" s="121">
        <v>0</v>
      </c>
      <c r="F7" s="121">
        <v>0</v>
      </c>
      <c r="G7" s="121">
        <v>0</v>
      </c>
      <c r="H7" s="121">
        <v>0</v>
      </c>
      <c r="I7" s="121">
        <v>0</v>
      </c>
      <c r="J7" s="121">
        <v>0</v>
      </c>
      <c r="K7" s="121">
        <v>0</v>
      </c>
      <c r="L7" s="121">
        <v>0</v>
      </c>
      <c r="M7" s="121">
        <v>0</v>
      </c>
      <c r="N7" s="121">
        <v>0</v>
      </c>
      <c r="O7" s="121">
        <v>0</v>
      </c>
      <c r="P7" s="121">
        <v>0</v>
      </c>
      <c r="Q7" s="121">
        <v>0</v>
      </c>
      <c r="R7" s="121">
        <v>0</v>
      </c>
      <c r="S7" s="121">
        <v>0</v>
      </c>
      <c r="T7" s="121">
        <v>4</v>
      </c>
      <c r="U7" s="121">
        <v>5.5</v>
      </c>
      <c r="V7" s="121">
        <v>2.5</v>
      </c>
      <c r="W7" s="121">
        <v>9.4</v>
      </c>
      <c r="X7" s="121">
        <v>9.4</v>
      </c>
      <c r="Y7" s="121">
        <v>9.4</v>
      </c>
      <c r="Z7" s="121"/>
      <c r="AA7" s="121"/>
      <c r="AB7" s="121"/>
      <c r="AC7" s="121">
        <f>8</f>
        <v>8</v>
      </c>
      <c r="AD7" s="121"/>
    </row>
    <row r="8" spans="1:30" ht="13.5" hidden="1" x14ac:dyDescent="0.25">
      <c r="A8" s="121" t="s">
        <v>30</v>
      </c>
      <c r="B8" s="121">
        <v>11.55</v>
      </c>
      <c r="C8" s="121">
        <v>0</v>
      </c>
      <c r="D8" s="121">
        <v>0</v>
      </c>
      <c r="E8" s="121">
        <v>0</v>
      </c>
      <c r="F8" s="121">
        <v>0</v>
      </c>
      <c r="G8" s="121">
        <v>0</v>
      </c>
      <c r="H8" s="121">
        <v>0</v>
      </c>
      <c r="I8" s="121">
        <v>0</v>
      </c>
      <c r="J8" s="121">
        <v>0</v>
      </c>
      <c r="K8" s="121">
        <v>0</v>
      </c>
      <c r="L8" s="121">
        <v>0</v>
      </c>
      <c r="M8" s="121">
        <v>0</v>
      </c>
      <c r="N8" s="121">
        <v>0</v>
      </c>
      <c r="O8" s="121">
        <v>0</v>
      </c>
      <c r="P8" s="121">
        <v>0</v>
      </c>
      <c r="Q8" s="121">
        <v>0</v>
      </c>
      <c r="R8" s="121">
        <v>0</v>
      </c>
      <c r="S8" s="121">
        <v>0</v>
      </c>
      <c r="T8" s="121">
        <v>4</v>
      </c>
      <c r="U8" s="121">
        <v>5.5</v>
      </c>
      <c r="V8" s="121">
        <v>2.5</v>
      </c>
      <c r="W8" s="121">
        <v>11.55</v>
      </c>
      <c r="X8" s="121">
        <v>11.55</v>
      </c>
      <c r="Y8" s="121">
        <v>11.55</v>
      </c>
      <c r="Z8" s="121"/>
      <c r="AA8" s="121"/>
      <c r="AB8" s="121"/>
      <c r="AC8" s="121">
        <f>8</f>
        <v>8</v>
      </c>
      <c r="AD8" s="121"/>
    </row>
    <row r="9" spans="1:30" ht="13.5" hidden="1" x14ac:dyDescent="0.25">
      <c r="A9" s="121" t="s">
        <v>31</v>
      </c>
      <c r="B9" s="121">
        <v>8.5</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4</v>
      </c>
      <c r="U9" s="121">
        <v>5.5</v>
      </c>
      <c r="V9" s="121">
        <v>2.5</v>
      </c>
      <c r="W9" s="121">
        <v>8.5</v>
      </c>
      <c r="X9" s="121">
        <v>8.5</v>
      </c>
      <c r="Y9" s="121">
        <v>8.5</v>
      </c>
      <c r="Z9" s="121"/>
      <c r="AA9" s="121"/>
      <c r="AB9" s="121"/>
      <c r="AC9" s="121">
        <f>8</f>
        <v>8</v>
      </c>
      <c r="AD9" s="121"/>
    </row>
    <row r="10" spans="1:30" ht="13.5" hidden="1" x14ac:dyDescent="0.25">
      <c r="A10" s="121" t="s">
        <v>32</v>
      </c>
      <c r="B10" s="121">
        <v>6.2</v>
      </c>
      <c r="C10" s="121">
        <v>0</v>
      </c>
      <c r="D10" s="121">
        <v>0</v>
      </c>
      <c r="E10" s="121">
        <v>0</v>
      </c>
      <c r="F10" s="121">
        <v>0</v>
      </c>
      <c r="G10" s="121">
        <v>0</v>
      </c>
      <c r="H10" s="121">
        <v>0</v>
      </c>
      <c r="I10" s="121">
        <v>0</v>
      </c>
      <c r="J10" s="121">
        <v>0</v>
      </c>
      <c r="K10" s="121">
        <v>0</v>
      </c>
      <c r="L10" s="121">
        <v>0</v>
      </c>
      <c r="M10" s="121">
        <v>0</v>
      </c>
      <c r="N10" s="121">
        <v>0</v>
      </c>
      <c r="O10" s="121">
        <v>0</v>
      </c>
      <c r="P10" s="121">
        <v>0</v>
      </c>
      <c r="Q10" s="121">
        <v>0</v>
      </c>
      <c r="R10" s="121">
        <v>0</v>
      </c>
      <c r="S10" s="121">
        <v>0</v>
      </c>
      <c r="T10" s="121">
        <v>4</v>
      </c>
      <c r="U10" s="121">
        <v>5.5</v>
      </c>
      <c r="V10" s="121">
        <v>2.5</v>
      </c>
      <c r="W10" s="121">
        <v>6.2</v>
      </c>
      <c r="X10" s="121">
        <v>6.2</v>
      </c>
      <c r="Y10" s="121">
        <v>6.2</v>
      </c>
      <c r="Z10" s="121"/>
      <c r="AA10" s="121"/>
      <c r="AB10" s="121"/>
      <c r="AC10" s="121">
        <f>8</f>
        <v>8</v>
      </c>
      <c r="AD10" s="121"/>
    </row>
    <row r="11" spans="1:30" ht="13.5" hidden="1" x14ac:dyDescent="0.25">
      <c r="A11" s="121" t="s">
        <v>33</v>
      </c>
      <c r="B11" s="121">
        <v>4.7</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4</v>
      </c>
      <c r="U11" s="121">
        <v>5.5</v>
      </c>
      <c r="V11" s="121">
        <v>2.5</v>
      </c>
      <c r="W11" s="121">
        <v>4.7</v>
      </c>
      <c r="X11" s="121">
        <v>4.7</v>
      </c>
      <c r="Y11" s="121">
        <v>4.7</v>
      </c>
      <c r="Z11" s="121"/>
      <c r="AA11" s="121"/>
      <c r="AB11" s="121"/>
      <c r="AC11" s="121">
        <f>8</f>
        <v>8</v>
      </c>
      <c r="AD11" s="121"/>
    </row>
    <row r="12" spans="1:30" ht="13.5" hidden="1" x14ac:dyDescent="0.25">
      <c r="A12" s="121" t="s">
        <v>34</v>
      </c>
      <c r="B12" s="121">
        <v>2.2000000000000002</v>
      </c>
      <c r="C12" s="121">
        <v>0</v>
      </c>
      <c r="D12" s="121">
        <v>0</v>
      </c>
      <c r="E12" s="121">
        <v>0</v>
      </c>
      <c r="F12" s="121">
        <v>0</v>
      </c>
      <c r="G12" s="121">
        <v>0</v>
      </c>
      <c r="H12" s="121">
        <v>0</v>
      </c>
      <c r="I12" s="121">
        <v>0</v>
      </c>
      <c r="J12" s="121">
        <v>0</v>
      </c>
      <c r="K12" s="121">
        <v>0</v>
      </c>
      <c r="L12" s="121">
        <v>0</v>
      </c>
      <c r="M12" s="121">
        <v>0</v>
      </c>
      <c r="N12" s="121">
        <v>0</v>
      </c>
      <c r="O12" s="121">
        <v>0</v>
      </c>
      <c r="P12" s="121">
        <v>0</v>
      </c>
      <c r="Q12" s="121">
        <v>0</v>
      </c>
      <c r="R12" s="121">
        <v>0</v>
      </c>
      <c r="S12" s="121">
        <v>0</v>
      </c>
      <c r="T12" s="121">
        <v>4</v>
      </c>
      <c r="U12" s="121">
        <v>5.5</v>
      </c>
      <c r="V12" s="121">
        <v>2.5</v>
      </c>
      <c r="W12" s="121">
        <v>2.2000000000000002</v>
      </c>
      <c r="X12" s="121">
        <v>2.2000000000000002</v>
      </c>
      <c r="Y12" s="121">
        <v>2.2000000000000002</v>
      </c>
      <c r="Z12" s="121"/>
      <c r="AA12" s="121"/>
      <c r="AB12" s="121"/>
      <c r="AC12" s="121">
        <f>8</f>
        <v>8</v>
      </c>
      <c r="AD12" s="121"/>
    </row>
    <row r="13" spans="1:30" ht="13.5" hidden="1" x14ac:dyDescent="0.25">
      <c r="A13" s="121" t="s">
        <v>35</v>
      </c>
      <c r="B13" s="121">
        <v>0.7</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4</v>
      </c>
      <c r="U13" s="121">
        <v>5.5</v>
      </c>
      <c r="V13" s="121">
        <v>2.5</v>
      </c>
      <c r="W13" s="121">
        <v>0.7</v>
      </c>
      <c r="X13" s="121">
        <v>0.7</v>
      </c>
      <c r="Y13" s="121">
        <v>0.7</v>
      </c>
      <c r="Z13" s="121"/>
      <c r="AA13" s="121"/>
      <c r="AB13" s="121"/>
      <c r="AC13" s="121">
        <f>8</f>
        <v>8</v>
      </c>
      <c r="AD13" s="121"/>
    </row>
    <row r="14" spans="1:30" ht="13.5" hidden="1" x14ac:dyDescent="0.25">
      <c r="A14" s="121" t="s">
        <v>36</v>
      </c>
      <c r="B14" s="66">
        <v>2.5</v>
      </c>
      <c r="C14" s="121">
        <v>0</v>
      </c>
      <c r="D14" s="121">
        <v>0</v>
      </c>
      <c r="E14" s="121">
        <v>0</v>
      </c>
      <c r="F14" s="121">
        <v>0</v>
      </c>
      <c r="G14" s="121">
        <v>0</v>
      </c>
      <c r="H14" s="121">
        <v>0</v>
      </c>
      <c r="I14" s="121">
        <v>0</v>
      </c>
      <c r="J14" s="121">
        <v>0</v>
      </c>
      <c r="K14" s="121">
        <v>0</v>
      </c>
      <c r="L14" s="121">
        <v>0</v>
      </c>
      <c r="M14" s="121">
        <v>0</v>
      </c>
      <c r="N14" s="121">
        <v>0</v>
      </c>
      <c r="O14" s="121">
        <v>0</v>
      </c>
      <c r="P14" s="121">
        <v>0</v>
      </c>
      <c r="Q14" s="121">
        <v>0</v>
      </c>
      <c r="R14" s="121">
        <v>0</v>
      </c>
      <c r="S14" s="121">
        <v>0</v>
      </c>
      <c r="T14" s="121">
        <v>4</v>
      </c>
      <c r="U14" s="121">
        <v>5.5</v>
      </c>
      <c r="V14" s="121">
        <v>2.5</v>
      </c>
      <c r="W14" s="121">
        <v>2.5</v>
      </c>
      <c r="X14" s="121">
        <v>2.5</v>
      </c>
      <c r="Y14" s="121">
        <v>2.5</v>
      </c>
      <c r="Z14" s="121"/>
      <c r="AA14" s="121"/>
      <c r="AB14" s="121"/>
      <c r="AC14" s="121">
        <f>8</f>
        <v>8</v>
      </c>
      <c r="AD14" s="121"/>
    </row>
    <row r="15" spans="1:30" ht="13.5" hidden="1" x14ac:dyDescent="0.25">
      <c r="A15" s="121" t="s">
        <v>37</v>
      </c>
      <c r="B15" s="66">
        <v>3.2</v>
      </c>
      <c r="C15" s="121">
        <v>0</v>
      </c>
      <c r="D15" s="121">
        <v>0</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4</v>
      </c>
      <c r="U15" s="121">
        <v>5.5</v>
      </c>
      <c r="V15" s="121">
        <v>2.5</v>
      </c>
      <c r="W15" s="121">
        <v>3.2</v>
      </c>
      <c r="X15" s="121">
        <v>3.2</v>
      </c>
      <c r="Y15" s="121">
        <v>3.2</v>
      </c>
      <c r="Z15" s="121"/>
      <c r="AA15" s="121"/>
      <c r="AB15" s="121"/>
      <c r="AC15" s="121">
        <f>8</f>
        <v>8</v>
      </c>
      <c r="AD15" s="121"/>
    </row>
    <row r="16" spans="1:30" ht="13.5" hidden="1" x14ac:dyDescent="0.25">
      <c r="A16" s="121" t="s">
        <v>38</v>
      </c>
      <c r="B16" s="66">
        <v>3.4</v>
      </c>
      <c r="C16" s="121">
        <v>0</v>
      </c>
      <c r="D16" s="121">
        <v>0</v>
      </c>
      <c r="E16" s="121">
        <v>0</v>
      </c>
      <c r="F16" s="121">
        <v>0</v>
      </c>
      <c r="G16" s="121">
        <v>0</v>
      </c>
      <c r="H16" s="121">
        <v>0</v>
      </c>
      <c r="I16" s="121">
        <v>0</v>
      </c>
      <c r="J16" s="121">
        <v>0</v>
      </c>
      <c r="K16" s="121">
        <v>0</v>
      </c>
      <c r="L16" s="121">
        <v>0</v>
      </c>
      <c r="M16" s="121">
        <v>0</v>
      </c>
      <c r="N16" s="121">
        <v>0</v>
      </c>
      <c r="O16" s="121">
        <v>0</v>
      </c>
      <c r="P16" s="121">
        <v>0</v>
      </c>
      <c r="Q16" s="121">
        <v>0</v>
      </c>
      <c r="R16" s="121">
        <v>0</v>
      </c>
      <c r="S16" s="121">
        <v>0</v>
      </c>
      <c r="T16" s="121">
        <v>4</v>
      </c>
      <c r="U16" s="121">
        <v>5.5</v>
      </c>
      <c r="V16" s="121">
        <v>2.5</v>
      </c>
      <c r="W16" s="121">
        <v>3.4</v>
      </c>
      <c r="X16" s="121">
        <v>3.4</v>
      </c>
      <c r="Y16" s="121">
        <v>3.4</v>
      </c>
      <c r="Z16" s="121"/>
      <c r="AA16" s="121"/>
      <c r="AB16" s="121"/>
      <c r="AC16" s="121">
        <f>8</f>
        <v>8</v>
      </c>
      <c r="AD16" s="121"/>
    </row>
    <row r="17" spans="1:1000 1025:2025 2050:3050 3075:4075 4100:5100 5125:6125 6150:7150 7175:8175 8200:9200 9225:10225 10250:11250 11275:12275 12300:13300 13325:14325 14350:15350 15375:16375" ht="13.5" hidden="1" x14ac:dyDescent="0.25">
      <c r="A17" s="121" t="s">
        <v>39</v>
      </c>
      <c r="B17" s="66">
        <v>6.5</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4</v>
      </c>
      <c r="U17" s="121">
        <v>5.5</v>
      </c>
      <c r="V17" s="121">
        <v>2.5</v>
      </c>
      <c r="W17" s="121">
        <v>6.5</v>
      </c>
      <c r="X17" s="121">
        <v>6.5</v>
      </c>
      <c r="Y17" s="121">
        <v>6.5</v>
      </c>
      <c r="Z17" s="121"/>
      <c r="AA17" s="121"/>
      <c r="AB17" s="121"/>
      <c r="AC17" s="121">
        <f>8</f>
        <v>8</v>
      </c>
      <c r="AD17" s="121"/>
      <c r="AX17" s="40"/>
      <c r="BW17" s="40"/>
      <c r="CV17" s="40"/>
      <c r="DU17" s="40"/>
      <c r="ET17" s="40"/>
      <c r="FS17" s="40"/>
      <c r="GR17" s="40"/>
      <c r="HQ17" s="40"/>
      <c r="IP17" s="40"/>
      <c r="JO17" s="40"/>
      <c r="KN17" s="40"/>
      <c r="LM17" s="40"/>
      <c r="ML17" s="40"/>
      <c r="NK17" s="40"/>
      <c r="OJ17" s="40"/>
      <c r="PI17" s="40"/>
      <c r="QH17" s="40"/>
      <c r="RG17" s="40"/>
      <c r="SF17" s="40"/>
      <c r="TE17" s="40"/>
      <c r="UD17" s="40"/>
      <c r="VC17" s="40"/>
      <c r="WB17" s="40"/>
      <c r="XA17" s="40"/>
      <c r="XZ17" s="40"/>
      <c r="YY17" s="40"/>
      <c r="ZX17" s="40"/>
      <c r="AAW17" s="40"/>
      <c r="ABV17" s="40"/>
      <c r="ACU17" s="40"/>
      <c r="ADT17" s="40"/>
      <c r="AES17" s="40"/>
      <c r="AFR17" s="40"/>
      <c r="AGQ17" s="40"/>
      <c r="AHP17" s="40"/>
      <c r="AIO17" s="40"/>
      <c r="AJN17" s="40"/>
      <c r="AKM17" s="40"/>
      <c r="ALL17" s="40"/>
      <c r="AMK17" s="40"/>
      <c r="ANJ17" s="40"/>
      <c r="AOI17" s="40"/>
      <c r="APH17" s="40"/>
      <c r="AQG17" s="40"/>
      <c r="ARF17" s="40"/>
      <c r="ASE17" s="40"/>
      <c r="ATD17" s="40"/>
      <c r="AUC17" s="40"/>
      <c r="AVB17" s="40"/>
      <c r="AWA17" s="40"/>
      <c r="AWZ17" s="40"/>
      <c r="AXY17" s="40"/>
      <c r="AYX17" s="40"/>
      <c r="AZW17" s="40"/>
      <c r="BAV17" s="40"/>
      <c r="BBU17" s="40"/>
      <c r="BCT17" s="40"/>
      <c r="BDS17" s="40"/>
      <c r="BER17" s="40"/>
      <c r="BFQ17" s="40"/>
      <c r="BGP17" s="40"/>
      <c r="BHO17" s="40"/>
      <c r="BIN17" s="40"/>
      <c r="BJM17" s="40"/>
      <c r="BKL17" s="40"/>
      <c r="BLK17" s="40"/>
      <c r="BMJ17" s="40"/>
      <c r="BNI17" s="40"/>
      <c r="BOH17" s="40"/>
      <c r="BPG17" s="40"/>
      <c r="BQF17" s="40"/>
      <c r="BRE17" s="40"/>
      <c r="BSD17" s="40"/>
      <c r="BTC17" s="40"/>
      <c r="BUB17" s="40"/>
      <c r="BVA17" s="40"/>
      <c r="BVZ17" s="40"/>
      <c r="BWY17" s="40"/>
      <c r="BXX17" s="40"/>
      <c r="BYW17" s="40"/>
      <c r="BZV17" s="40"/>
      <c r="CAU17" s="40"/>
      <c r="CBT17" s="40"/>
      <c r="CCS17" s="40"/>
      <c r="CDR17" s="40"/>
      <c r="CEQ17" s="40"/>
      <c r="CFP17" s="40"/>
      <c r="CGO17" s="40"/>
      <c r="CHN17" s="40"/>
      <c r="CIM17" s="40"/>
      <c r="CJL17" s="40"/>
      <c r="CKK17" s="40"/>
      <c r="CLJ17" s="40"/>
      <c r="CMI17" s="40"/>
      <c r="CNH17" s="40"/>
      <c r="COG17" s="40"/>
      <c r="CPF17" s="40"/>
      <c r="CQE17" s="40"/>
      <c r="CRD17" s="40"/>
      <c r="CSC17" s="40"/>
      <c r="CTB17" s="40"/>
      <c r="CUA17" s="40"/>
      <c r="CUZ17" s="40"/>
      <c r="CVY17" s="40"/>
      <c r="CWX17" s="40"/>
      <c r="CXW17" s="40"/>
      <c r="CYV17" s="40"/>
      <c r="CZU17" s="40"/>
      <c r="DAT17" s="40"/>
      <c r="DBS17" s="40"/>
      <c r="DCR17" s="40"/>
      <c r="DDQ17" s="40"/>
      <c r="DEP17" s="40"/>
      <c r="DFO17" s="40"/>
      <c r="DGN17" s="40"/>
      <c r="DHM17" s="40"/>
      <c r="DIL17" s="40"/>
      <c r="DJK17" s="40"/>
      <c r="DKJ17" s="40"/>
      <c r="DLI17" s="40"/>
      <c r="DMH17" s="40"/>
      <c r="DNG17" s="40"/>
      <c r="DOF17" s="40"/>
      <c r="DPE17" s="40"/>
      <c r="DQD17" s="40"/>
      <c r="DRC17" s="40"/>
      <c r="DSB17" s="40"/>
      <c r="DTA17" s="40"/>
      <c r="DTZ17" s="40"/>
      <c r="DUY17" s="40"/>
      <c r="DVX17" s="40"/>
      <c r="DWW17" s="40"/>
      <c r="DXV17" s="40"/>
      <c r="DYU17" s="40"/>
      <c r="DZT17" s="40"/>
      <c r="EAS17" s="40"/>
      <c r="EBR17" s="40"/>
      <c r="ECQ17" s="40"/>
      <c r="EDP17" s="40"/>
      <c r="EEO17" s="40"/>
      <c r="EFN17" s="40"/>
      <c r="EGM17" s="40"/>
      <c r="EHL17" s="40"/>
      <c r="EIK17" s="40"/>
      <c r="EJJ17" s="40"/>
      <c r="EKI17" s="40"/>
      <c r="ELH17" s="40"/>
      <c r="EMG17" s="40"/>
      <c r="ENF17" s="40"/>
      <c r="EOE17" s="40"/>
      <c r="EPD17" s="40"/>
      <c r="EQC17" s="40"/>
      <c r="ERB17" s="40"/>
      <c r="ESA17" s="40"/>
      <c r="ESZ17" s="40"/>
      <c r="ETY17" s="40"/>
      <c r="EUX17" s="40"/>
      <c r="EVW17" s="40"/>
      <c r="EWV17" s="40"/>
      <c r="EXU17" s="40"/>
      <c r="EYT17" s="40"/>
      <c r="EZS17" s="40"/>
      <c r="FAR17" s="40"/>
      <c r="FBQ17" s="40"/>
      <c r="FCP17" s="40"/>
      <c r="FDO17" s="40"/>
      <c r="FEN17" s="40"/>
      <c r="FFM17" s="40"/>
      <c r="FGL17" s="40"/>
      <c r="FHK17" s="40"/>
      <c r="FIJ17" s="40"/>
      <c r="FJI17" s="40"/>
      <c r="FKH17" s="40"/>
      <c r="FLG17" s="40"/>
      <c r="FMF17" s="40"/>
      <c r="FNE17" s="40"/>
      <c r="FOD17" s="40"/>
      <c r="FPC17" s="40"/>
      <c r="FQB17" s="40"/>
      <c r="FRA17" s="40"/>
      <c r="FRZ17" s="40"/>
      <c r="FSY17" s="40"/>
      <c r="FTX17" s="40"/>
      <c r="FUW17" s="40"/>
      <c r="FVV17" s="40"/>
      <c r="FWU17" s="40"/>
      <c r="FXT17" s="40"/>
      <c r="FYS17" s="40"/>
      <c r="FZR17" s="40"/>
      <c r="GAQ17" s="40"/>
      <c r="GBP17" s="40"/>
      <c r="GCO17" s="40"/>
      <c r="GDN17" s="40"/>
      <c r="GEM17" s="40"/>
      <c r="GFL17" s="40"/>
      <c r="GGK17" s="40"/>
      <c r="GHJ17" s="40"/>
      <c r="GII17" s="40"/>
      <c r="GJH17" s="40"/>
      <c r="GKG17" s="40"/>
      <c r="GLF17" s="40"/>
      <c r="GME17" s="40"/>
      <c r="GND17" s="40"/>
      <c r="GOC17" s="40"/>
      <c r="GPB17" s="40"/>
      <c r="GQA17" s="40"/>
      <c r="GQZ17" s="40"/>
      <c r="GRY17" s="40"/>
      <c r="GSX17" s="40"/>
      <c r="GTW17" s="40"/>
      <c r="GUV17" s="40"/>
      <c r="GVU17" s="40"/>
      <c r="GWT17" s="40"/>
      <c r="GXS17" s="40"/>
      <c r="GYR17" s="40"/>
      <c r="GZQ17" s="40"/>
      <c r="HAP17" s="40"/>
      <c r="HBO17" s="40"/>
      <c r="HCN17" s="40"/>
      <c r="HDM17" s="40"/>
      <c r="HEL17" s="40"/>
      <c r="HFK17" s="40"/>
      <c r="HGJ17" s="40"/>
      <c r="HHI17" s="40"/>
      <c r="HIH17" s="40"/>
      <c r="HJG17" s="40"/>
      <c r="HKF17" s="40"/>
      <c r="HLE17" s="40"/>
      <c r="HMD17" s="40"/>
      <c r="HNC17" s="40"/>
      <c r="HOB17" s="40"/>
      <c r="HPA17" s="40"/>
      <c r="HPZ17" s="40"/>
      <c r="HQY17" s="40"/>
      <c r="HRX17" s="40"/>
      <c r="HSW17" s="40"/>
      <c r="HTV17" s="40"/>
      <c r="HUU17" s="40"/>
      <c r="HVT17" s="40"/>
      <c r="HWS17" s="40"/>
      <c r="HXR17" s="40"/>
      <c r="HYQ17" s="40"/>
      <c r="HZP17" s="40"/>
      <c r="IAO17" s="40"/>
      <c r="IBN17" s="40"/>
      <c r="ICM17" s="40"/>
      <c r="IDL17" s="40"/>
      <c r="IEK17" s="40"/>
      <c r="IFJ17" s="40"/>
      <c r="IGI17" s="40"/>
      <c r="IHH17" s="40"/>
      <c r="IIG17" s="40"/>
      <c r="IJF17" s="40"/>
      <c r="IKE17" s="40"/>
      <c r="ILD17" s="40"/>
      <c r="IMC17" s="40"/>
      <c r="INB17" s="40"/>
      <c r="IOA17" s="40"/>
      <c r="IOZ17" s="40"/>
      <c r="IPY17" s="40"/>
      <c r="IQX17" s="40"/>
      <c r="IRW17" s="40"/>
      <c r="ISV17" s="40"/>
      <c r="ITU17" s="40"/>
      <c r="IUT17" s="40"/>
      <c r="IVS17" s="40"/>
      <c r="IWR17" s="40"/>
      <c r="IXQ17" s="40"/>
      <c r="IYP17" s="40"/>
      <c r="IZO17" s="40"/>
      <c r="JAN17" s="40"/>
      <c r="JBM17" s="40"/>
      <c r="JCL17" s="40"/>
      <c r="JDK17" s="40"/>
      <c r="JEJ17" s="40"/>
      <c r="JFI17" s="40"/>
      <c r="JGH17" s="40"/>
      <c r="JHG17" s="40"/>
      <c r="JIF17" s="40"/>
      <c r="JJE17" s="40"/>
      <c r="JKD17" s="40"/>
      <c r="JLC17" s="40"/>
      <c r="JMB17" s="40"/>
      <c r="JNA17" s="40"/>
      <c r="JNZ17" s="40"/>
      <c r="JOY17" s="40"/>
      <c r="JPX17" s="40"/>
      <c r="JQW17" s="40"/>
      <c r="JRV17" s="40"/>
      <c r="JSU17" s="40"/>
      <c r="JTT17" s="40"/>
      <c r="JUS17" s="40"/>
      <c r="JVR17" s="40"/>
      <c r="JWQ17" s="40"/>
      <c r="JXP17" s="40"/>
      <c r="JYO17" s="40"/>
      <c r="JZN17" s="40"/>
      <c r="KAM17" s="40"/>
      <c r="KBL17" s="40"/>
      <c r="KCK17" s="40"/>
      <c r="KDJ17" s="40"/>
      <c r="KEI17" s="40"/>
      <c r="KFH17" s="40"/>
      <c r="KGG17" s="40"/>
      <c r="KHF17" s="40"/>
      <c r="KIE17" s="40"/>
      <c r="KJD17" s="40"/>
      <c r="KKC17" s="40"/>
      <c r="KLB17" s="40"/>
      <c r="KMA17" s="40"/>
      <c r="KMZ17" s="40"/>
      <c r="KNY17" s="40"/>
      <c r="KOX17" s="40"/>
      <c r="KPW17" s="40"/>
      <c r="KQV17" s="40"/>
      <c r="KRU17" s="40"/>
      <c r="KST17" s="40"/>
      <c r="KTS17" s="40"/>
      <c r="KUR17" s="40"/>
      <c r="KVQ17" s="40"/>
      <c r="KWP17" s="40"/>
      <c r="KXO17" s="40"/>
      <c r="KYN17" s="40"/>
      <c r="KZM17" s="40"/>
      <c r="LAL17" s="40"/>
      <c r="LBK17" s="40"/>
      <c r="LCJ17" s="40"/>
      <c r="LDI17" s="40"/>
      <c r="LEH17" s="40"/>
      <c r="LFG17" s="40"/>
      <c r="LGF17" s="40"/>
      <c r="LHE17" s="40"/>
      <c r="LID17" s="40"/>
      <c r="LJC17" s="40"/>
      <c r="LKB17" s="40"/>
      <c r="LLA17" s="40"/>
      <c r="LLZ17" s="40"/>
      <c r="LMY17" s="40"/>
      <c r="LNX17" s="40"/>
      <c r="LOW17" s="40"/>
      <c r="LPV17" s="40"/>
      <c r="LQU17" s="40"/>
      <c r="LRT17" s="40"/>
      <c r="LSS17" s="40"/>
      <c r="LTR17" s="40"/>
      <c r="LUQ17" s="40"/>
      <c r="LVP17" s="40"/>
      <c r="LWO17" s="40"/>
      <c r="LXN17" s="40"/>
      <c r="LYM17" s="40"/>
      <c r="LZL17" s="40"/>
      <c r="MAK17" s="40"/>
      <c r="MBJ17" s="40"/>
      <c r="MCI17" s="40"/>
      <c r="MDH17" s="40"/>
      <c r="MEG17" s="40"/>
      <c r="MFF17" s="40"/>
      <c r="MGE17" s="40"/>
      <c r="MHD17" s="40"/>
      <c r="MIC17" s="40"/>
      <c r="MJB17" s="40"/>
      <c r="MKA17" s="40"/>
      <c r="MKZ17" s="40"/>
      <c r="MLY17" s="40"/>
      <c r="MMX17" s="40"/>
      <c r="MNW17" s="40"/>
      <c r="MOV17" s="40"/>
      <c r="MPU17" s="40"/>
      <c r="MQT17" s="40"/>
      <c r="MRS17" s="40"/>
      <c r="MSR17" s="40"/>
      <c r="MTQ17" s="40"/>
      <c r="MUP17" s="40"/>
      <c r="MVO17" s="40"/>
      <c r="MWN17" s="40"/>
      <c r="MXM17" s="40"/>
      <c r="MYL17" s="40"/>
      <c r="MZK17" s="40"/>
      <c r="NAJ17" s="40"/>
      <c r="NBI17" s="40"/>
      <c r="NCH17" s="40"/>
      <c r="NDG17" s="40"/>
      <c r="NEF17" s="40"/>
      <c r="NFE17" s="40"/>
      <c r="NGD17" s="40"/>
      <c r="NHC17" s="40"/>
      <c r="NIB17" s="40"/>
      <c r="NJA17" s="40"/>
      <c r="NJZ17" s="40"/>
      <c r="NKY17" s="40"/>
      <c r="NLX17" s="40"/>
      <c r="NMW17" s="40"/>
      <c r="NNV17" s="40"/>
      <c r="NOU17" s="40"/>
      <c r="NPT17" s="40"/>
      <c r="NQS17" s="40"/>
      <c r="NRR17" s="40"/>
      <c r="NSQ17" s="40"/>
      <c r="NTP17" s="40"/>
      <c r="NUO17" s="40"/>
      <c r="NVN17" s="40"/>
      <c r="NWM17" s="40"/>
      <c r="NXL17" s="40"/>
      <c r="NYK17" s="40"/>
      <c r="NZJ17" s="40"/>
      <c r="OAI17" s="40"/>
      <c r="OBH17" s="40"/>
      <c r="OCG17" s="40"/>
      <c r="ODF17" s="40"/>
      <c r="OEE17" s="40"/>
      <c r="OFD17" s="40"/>
      <c r="OGC17" s="40"/>
      <c r="OHB17" s="40"/>
      <c r="OIA17" s="40"/>
      <c r="OIZ17" s="40"/>
      <c r="OJY17" s="40"/>
      <c r="OKX17" s="40"/>
      <c r="OLW17" s="40"/>
      <c r="OMV17" s="40"/>
      <c r="ONU17" s="40"/>
      <c r="OOT17" s="40"/>
      <c r="OPS17" s="40"/>
      <c r="OQR17" s="40"/>
      <c r="ORQ17" s="40"/>
      <c r="OSP17" s="40"/>
      <c r="OTO17" s="40"/>
      <c r="OUN17" s="40"/>
      <c r="OVM17" s="40"/>
      <c r="OWL17" s="40"/>
      <c r="OXK17" s="40"/>
      <c r="OYJ17" s="40"/>
      <c r="OZI17" s="40"/>
      <c r="PAH17" s="40"/>
      <c r="PBG17" s="40"/>
      <c r="PCF17" s="40"/>
      <c r="PDE17" s="40"/>
      <c r="PED17" s="40"/>
      <c r="PFC17" s="40"/>
      <c r="PGB17" s="40"/>
      <c r="PHA17" s="40"/>
      <c r="PHZ17" s="40"/>
      <c r="PIY17" s="40"/>
      <c r="PJX17" s="40"/>
      <c r="PKW17" s="40"/>
      <c r="PLV17" s="40"/>
      <c r="PMU17" s="40"/>
      <c r="PNT17" s="40"/>
      <c r="POS17" s="40"/>
      <c r="PPR17" s="40"/>
      <c r="PQQ17" s="40"/>
      <c r="PRP17" s="40"/>
      <c r="PSO17" s="40"/>
      <c r="PTN17" s="40"/>
      <c r="PUM17" s="40"/>
      <c r="PVL17" s="40"/>
      <c r="PWK17" s="40"/>
      <c r="PXJ17" s="40"/>
      <c r="PYI17" s="40"/>
      <c r="PZH17" s="40"/>
      <c r="QAG17" s="40"/>
      <c r="QBF17" s="40"/>
      <c r="QCE17" s="40"/>
      <c r="QDD17" s="40"/>
      <c r="QEC17" s="40"/>
      <c r="QFB17" s="40"/>
      <c r="QGA17" s="40"/>
      <c r="QGZ17" s="40"/>
      <c r="QHY17" s="40"/>
      <c r="QIX17" s="40"/>
      <c r="QJW17" s="40"/>
      <c r="QKV17" s="40"/>
      <c r="QLU17" s="40"/>
      <c r="QMT17" s="40"/>
      <c r="QNS17" s="40"/>
      <c r="QOR17" s="40"/>
      <c r="QPQ17" s="40"/>
      <c r="QQP17" s="40"/>
      <c r="QRO17" s="40"/>
      <c r="QSN17" s="40"/>
      <c r="QTM17" s="40"/>
      <c r="QUL17" s="40"/>
      <c r="QVK17" s="40"/>
      <c r="QWJ17" s="40"/>
      <c r="QXI17" s="40"/>
      <c r="QYH17" s="40"/>
      <c r="QZG17" s="40"/>
      <c r="RAF17" s="40"/>
      <c r="RBE17" s="40"/>
      <c r="RCD17" s="40"/>
      <c r="RDC17" s="40"/>
      <c r="REB17" s="40"/>
      <c r="RFA17" s="40"/>
      <c r="RFZ17" s="40"/>
      <c r="RGY17" s="40"/>
      <c r="RHX17" s="40"/>
      <c r="RIW17" s="40"/>
      <c r="RJV17" s="40"/>
      <c r="RKU17" s="40"/>
      <c r="RLT17" s="40"/>
      <c r="RMS17" s="40"/>
      <c r="RNR17" s="40"/>
      <c r="ROQ17" s="40"/>
      <c r="RPP17" s="40"/>
      <c r="RQO17" s="40"/>
      <c r="RRN17" s="40"/>
      <c r="RSM17" s="40"/>
      <c r="RTL17" s="40"/>
      <c r="RUK17" s="40"/>
      <c r="RVJ17" s="40"/>
      <c r="RWI17" s="40"/>
      <c r="RXH17" s="40"/>
      <c r="RYG17" s="40"/>
      <c r="RZF17" s="40"/>
      <c r="SAE17" s="40"/>
      <c r="SBD17" s="40"/>
      <c r="SCC17" s="40"/>
      <c r="SDB17" s="40"/>
      <c r="SEA17" s="40"/>
      <c r="SEZ17" s="40"/>
      <c r="SFY17" s="40"/>
      <c r="SGX17" s="40"/>
      <c r="SHW17" s="40"/>
      <c r="SIV17" s="40"/>
      <c r="SJU17" s="40"/>
      <c r="SKT17" s="40"/>
      <c r="SLS17" s="40"/>
      <c r="SMR17" s="40"/>
      <c r="SNQ17" s="40"/>
      <c r="SOP17" s="40"/>
      <c r="SPO17" s="40"/>
      <c r="SQN17" s="40"/>
      <c r="SRM17" s="40"/>
      <c r="SSL17" s="40"/>
      <c r="STK17" s="40"/>
      <c r="SUJ17" s="40"/>
      <c r="SVI17" s="40"/>
      <c r="SWH17" s="40"/>
      <c r="SXG17" s="40"/>
      <c r="SYF17" s="40"/>
      <c r="SZE17" s="40"/>
      <c r="TAD17" s="40"/>
      <c r="TBC17" s="40"/>
      <c r="TCB17" s="40"/>
      <c r="TDA17" s="40"/>
      <c r="TDZ17" s="40"/>
      <c r="TEY17" s="40"/>
      <c r="TFX17" s="40"/>
      <c r="TGW17" s="40"/>
      <c r="THV17" s="40"/>
      <c r="TIU17" s="40"/>
      <c r="TJT17" s="40"/>
      <c r="TKS17" s="40"/>
      <c r="TLR17" s="40"/>
      <c r="TMQ17" s="40"/>
      <c r="TNP17" s="40"/>
      <c r="TOO17" s="40"/>
      <c r="TPN17" s="40"/>
      <c r="TQM17" s="40"/>
      <c r="TRL17" s="40"/>
      <c r="TSK17" s="40"/>
      <c r="TTJ17" s="40"/>
      <c r="TUI17" s="40"/>
      <c r="TVH17" s="40"/>
      <c r="TWG17" s="40"/>
      <c r="TXF17" s="40"/>
      <c r="TYE17" s="40"/>
      <c r="TZD17" s="40"/>
      <c r="UAC17" s="40"/>
      <c r="UBB17" s="40"/>
      <c r="UCA17" s="40"/>
      <c r="UCZ17" s="40"/>
      <c r="UDY17" s="40"/>
      <c r="UEX17" s="40"/>
      <c r="UFW17" s="40"/>
      <c r="UGV17" s="40"/>
      <c r="UHU17" s="40"/>
      <c r="UIT17" s="40"/>
      <c r="UJS17" s="40"/>
      <c r="UKR17" s="40"/>
      <c r="ULQ17" s="40"/>
      <c r="UMP17" s="40"/>
      <c r="UNO17" s="40"/>
      <c r="UON17" s="40"/>
      <c r="UPM17" s="40"/>
      <c r="UQL17" s="40"/>
      <c r="URK17" s="40"/>
      <c r="USJ17" s="40"/>
      <c r="UTI17" s="40"/>
      <c r="UUH17" s="40"/>
      <c r="UVG17" s="40"/>
      <c r="UWF17" s="40"/>
      <c r="UXE17" s="40"/>
      <c r="UYD17" s="40"/>
      <c r="UZC17" s="40"/>
      <c r="VAB17" s="40"/>
      <c r="VBA17" s="40"/>
      <c r="VBZ17" s="40"/>
      <c r="VCY17" s="40"/>
      <c r="VDX17" s="40"/>
      <c r="VEW17" s="40"/>
      <c r="VFV17" s="40"/>
      <c r="VGU17" s="40"/>
      <c r="VHT17" s="40"/>
      <c r="VIS17" s="40"/>
      <c r="VJR17" s="40"/>
      <c r="VKQ17" s="40"/>
      <c r="VLP17" s="40"/>
      <c r="VMO17" s="40"/>
      <c r="VNN17" s="40"/>
      <c r="VOM17" s="40"/>
      <c r="VPL17" s="40"/>
      <c r="VQK17" s="40"/>
      <c r="VRJ17" s="40"/>
      <c r="VSI17" s="40"/>
      <c r="VTH17" s="40"/>
      <c r="VUG17" s="40"/>
      <c r="VVF17" s="40"/>
      <c r="VWE17" s="40"/>
      <c r="VXD17" s="40"/>
      <c r="VYC17" s="40"/>
      <c r="VZB17" s="40"/>
      <c r="WAA17" s="40"/>
      <c r="WAZ17" s="40"/>
      <c r="WBY17" s="40"/>
      <c r="WCX17" s="40"/>
      <c r="WDW17" s="40"/>
      <c r="WEV17" s="40"/>
      <c r="WFU17" s="40"/>
      <c r="WGT17" s="40"/>
      <c r="WHS17" s="40"/>
      <c r="WIR17" s="40"/>
      <c r="WJQ17" s="40"/>
      <c r="WKP17" s="40"/>
      <c r="WLO17" s="40"/>
      <c r="WMN17" s="40"/>
      <c r="WNM17" s="40"/>
      <c r="WOL17" s="40"/>
      <c r="WPK17" s="40"/>
      <c r="WQJ17" s="40"/>
      <c r="WRI17" s="40"/>
      <c r="WSH17" s="40"/>
      <c r="WTG17" s="40"/>
      <c r="WUF17" s="40"/>
      <c r="WVE17" s="40"/>
      <c r="WWD17" s="40"/>
      <c r="WXC17" s="40"/>
      <c r="WYB17" s="40"/>
      <c r="WZA17" s="40"/>
      <c r="WZZ17" s="40"/>
      <c r="XAY17" s="40"/>
      <c r="XBX17" s="40"/>
      <c r="XCW17" s="40"/>
      <c r="XDV17" s="40"/>
      <c r="XEU17" s="40"/>
    </row>
    <row r="18" spans="1:1000 1025:2025 2050:3050 3075:4075 4100:5100 5125:6125 6150:7150 7175:8175 8200:9200 9225:10225 10250:11250 11275:12275 12300:13300 13325:14325 14350:15350 15375:16375" ht="13.5" hidden="1" x14ac:dyDescent="0.25">
      <c r="A18" s="121" t="s">
        <v>40</v>
      </c>
      <c r="B18" s="66">
        <v>8.1999999999999993</v>
      </c>
      <c r="C18" s="121">
        <v>0</v>
      </c>
      <c r="D18" s="121">
        <v>0</v>
      </c>
      <c r="E18" s="121">
        <v>0</v>
      </c>
      <c r="F18" s="121">
        <v>0</v>
      </c>
      <c r="G18" s="121">
        <v>0</v>
      </c>
      <c r="H18" s="121">
        <v>0</v>
      </c>
      <c r="I18" s="121">
        <v>0</v>
      </c>
      <c r="J18" s="121">
        <v>0</v>
      </c>
      <c r="K18" s="121">
        <v>0</v>
      </c>
      <c r="L18" s="121">
        <v>0</v>
      </c>
      <c r="M18" s="121">
        <v>0</v>
      </c>
      <c r="N18" s="121">
        <v>0</v>
      </c>
      <c r="O18" s="121">
        <v>0</v>
      </c>
      <c r="P18" s="121">
        <v>0</v>
      </c>
      <c r="Q18" s="121">
        <v>0</v>
      </c>
      <c r="R18" s="121">
        <v>0</v>
      </c>
      <c r="S18" s="121">
        <v>0</v>
      </c>
      <c r="T18" s="121">
        <v>4</v>
      </c>
      <c r="U18" s="121">
        <v>5.5</v>
      </c>
      <c r="V18" s="121">
        <v>2.5</v>
      </c>
      <c r="W18" s="121">
        <v>8.1999999999999993</v>
      </c>
      <c r="X18" s="121">
        <v>8.1999999999999993</v>
      </c>
      <c r="Y18" s="121">
        <v>8.1999999999999993</v>
      </c>
      <c r="Z18" s="121"/>
      <c r="AA18" s="121"/>
      <c r="AB18" s="121"/>
      <c r="AC18" s="121">
        <f>8</f>
        <v>8</v>
      </c>
      <c r="AD18" s="121"/>
      <c r="AX18" s="40"/>
      <c r="BW18" s="40"/>
      <c r="CV18" s="40"/>
      <c r="DU18" s="40"/>
      <c r="ET18" s="40"/>
      <c r="FS18" s="40"/>
      <c r="GR18" s="40"/>
      <c r="HQ18" s="40"/>
      <c r="IP18" s="40"/>
      <c r="JO18" s="40"/>
      <c r="KN18" s="40"/>
      <c r="LM18" s="40"/>
      <c r="ML18" s="40"/>
      <c r="NK18" s="40"/>
      <c r="OJ18" s="40"/>
      <c r="PI18" s="40"/>
      <c r="QH18" s="40"/>
      <c r="RG18" s="40"/>
      <c r="SF18" s="40"/>
      <c r="TE18" s="40"/>
      <c r="UD18" s="40"/>
      <c r="VC18" s="40"/>
      <c r="WB18" s="40"/>
      <c r="XA18" s="40"/>
      <c r="XZ18" s="40"/>
      <c r="YY18" s="40"/>
      <c r="ZX18" s="40"/>
      <c r="AAW18" s="40"/>
      <c r="ABV18" s="40"/>
      <c r="ACU18" s="40"/>
      <c r="ADT18" s="40"/>
      <c r="AES18" s="40"/>
      <c r="AFR18" s="40"/>
      <c r="AGQ18" s="40"/>
      <c r="AHP18" s="40"/>
      <c r="AIO18" s="40"/>
      <c r="AJN18" s="40"/>
      <c r="AKM18" s="40"/>
      <c r="ALL18" s="40"/>
      <c r="AMK18" s="40"/>
      <c r="ANJ18" s="40"/>
      <c r="AOI18" s="40"/>
      <c r="APH18" s="40"/>
      <c r="AQG18" s="40"/>
      <c r="ARF18" s="40"/>
      <c r="ASE18" s="40"/>
      <c r="ATD18" s="40"/>
      <c r="AUC18" s="40"/>
      <c r="AVB18" s="40"/>
      <c r="AWA18" s="40"/>
      <c r="AWZ18" s="40"/>
      <c r="AXY18" s="40"/>
      <c r="AYX18" s="40"/>
      <c r="AZW18" s="40"/>
      <c r="BAV18" s="40"/>
      <c r="BBU18" s="40"/>
      <c r="BCT18" s="40"/>
      <c r="BDS18" s="40"/>
      <c r="BER18" s="40"/>
      <c r="BFQ18" s="40"/>
      <c r="BGP18" s="40"/>
      <c r="BHO18" s="40"/>
      <c r="BIN18" s="40"/>
      <c r="BJM18" s="40"/>
      <c r="BKL18" s="40"/>
      <c r="BLK18" s="40"/>
      <c r="BMJ18" s="40"/>
      <c r="BNI18" s="40"/>
      <c r="BOH18" s="40"/>
      <c r="BPG18" s="40"/>
      <c r="BQF18" s="40"/>
      <c r="BRE18" s="40"/>
      <c r="BSD18" s="40"/>
      <c r="BTC18" s="40"/>
      <c r="BUB18" s="40"/>
      <c r="BVA18" s="40"/>
      <c r="BVZ18" s="40"/>
      <c r="BWY18" s="40"/>
      <c r="BXX18" s="40"/>
      <c r="BYW18" s="40"/>
      <c r="BZV18" s="40"/>
      <c r="CAU18" s="40"/>
      <c r="CBT18" s="40"/>
      <c r="CCS18" s="40"/>
      <c r="CDR18" s="40"/>
      <c r="CEQ18" s="40"/>
      <c r="CFP18" s="40"/>
      <c r="CGO18" s="40"/>
      <c r="CHN18" s="40"/>
      <c r="CIM18" s="40"/>
      <c r="CJL18" s="40"/>
      <c r="CKK18" s="40"/>
      <c r="CLJ18" s="40"/>
      <c r="CMI18" s="40"/>
      <c r="CNH18" s="40"/>
      <c r="COG18" s="40"/>
      <c r="CPF18" s="40"/>
      <c r="CQE18" s="40"/>
      <c r="CRD18" s="40"/>
      <c r="CSC18" s="40"/>
      <c r="CTB18" s="40"/>
      <c r="CUA18" s="40"/>
      <c r="CUZ18" s="40"/>
      <c r="CVY18" s="40"/>
      <c r="CWX18" s="40"/>
      <c r="CXW18" s="40"/>
      <c r="CYV18" s="40"/>
      <c r="CZU18" s="40"/>
      <c r="DAT18" s="40"/>
      <c r="DBS18" s="40"/>
      <c r="DCR18" s="40"/>
      <c r="DDQ18" s="40"/>
      <c r="DEP18" s="40"/>
      <c r="DFO18" s="40"/>
      <c r="DGN18" s="40"/>
      <c r="DHM18" s="40"/>
      <c r="DIL18" s="40"/>
      <c r="DJK18" s="40"/>
      <c r="DKJ18" s="40"/>
      <c r="DLI18" s="40"/>
      <c r="DMH18" s="40"/>
      <c r="DNG18" s="40"/>
      <c r="DOF18" s="40"/>
      <c r="DPE18" s="40"/>
      <c r="DQD18" s="40"/>
      <c r="DRC18" s="40"/>
      <c r="DSB18" s="40"/>
      <c r="DTA18" s="40"/>
      <c r="DTZ18" s="40"/>
      <c r="DUY18" s="40"/>
      <c r="DVX18" s="40"/>
      <c r="DWW18" s="40"/>
      <c r="DXV18" s="40"/>
      <c r="DYU18" s="40"/>
      <c r="DZT18" s="40"/>
      <c r="EAS18" s="40"/>
      <c r="EBR18" s="40"/>
      <c r="ECQ18" s="40"/>
      <c r="EDP18" s="40"/>
      <c r="EEO18" s="40"/>
      <c r="EFN18" s="40"/>
      <c r="EGM18" s="40"/>
      <c r="EHL18" s="40"/>
      <c r="EIK18" s="40"/>
      <c r="EJJ18" s="40"/>
      <c r="EKI18" s="40"/>
      <c r="ELH18" s="40"/>
      <c r="EMG18" s="40"/>
      <c r="ENF18" s="40"/>
      <c r="EOE18" s="40"/>
      <c r="EPD18" s="40"/>
      <c r="EQC18" s="40"/>
      <c r="ERB18" s="40"/>
      <c r="ESA18" s="40"/>
      <c r="ESZ18" s="40"/>
      <c r="ETY18" s="40"/>
      <c r="EUX18" s="40"/>
      <c r="EVW18" s="40"/>
      <c r="EWV18" s="40"/>
      <c r="EXU18" s="40"/>
      <c r="EYT18" s="40"/>
      <c r="EZS18" s="40"/>
      <c r="FAR18" s="40"/>
      <c r="FBQ18" s="40"/>
      <c r="FCP18" s="40"/>
      <c r="FDO18" s="40"/>
      <c r="FEN18" s="40"/>
      <c r="FFM18" s="40"/>
      <c r="FGL18" s="40"/>
      <c r="FHK18" s="40"/>
      <c r="FIJ18" s="40"/>
      <c r="FJI18" s="40"/>
      <c r="FKH18" s="40"/>
      <c r="FLG18" s="40"/>
      <c r="FMF18" s="40"/>
      <c r="FNE18" s="40"/>
      <c r="FOD18" s="40"/>
      <c r="FPC18" s="40"/>
      <c r="FQB18" s="40"/>
      <c r="FRA18" s="40"/>
      <c r="FRZ18" s="40"/>
      <c r="FSY18" s="40"/>
      <c r="FTX18" s="40"/>
      <c r="FUW18" s="40"/>
      <c r="FVV18" s="40"/>
      <c r="FWU18" s="40"/>
      <c r="FXT18" s="40"/>
      <c r="FYS18" s="40"/>
      <c r="FZR18" s="40"/>
      <c r="GAQ18" s="40"/>
      <c r="GBP18" s="40"/>
      <c r="GCO18" s="40"/>
      <c r="GDN18" s="40"/>
      <c r="GEM18" s="40"/>
      <c r="GFL18" s="40"/>
      <c r="GGK18" s="40"/>
      <c r="GHJ18" s="40"/>
      <c r="GII18" s="40"/>
      <c r="GJH18" s="40"/>
      <c r="GKG18" s="40"/>
      <c r="GLF18" s="40"/>
      <c r="GME18" s="40"/>
      <c r="GND18" s="40"/>
      <c r="GOC18" s="40"/>
      <c r="GPB18" s="40"/>
      <c r="GQA18" s="40"/>
      <c r="GQZ18" s="40"/>
      <c r="GRY18" s="40"/>
      <c r="GSX18" s="40"/>
      <c r="GTW18" s="40"/>
      <c r="GUV18" s="40"/>
      <c r="GVU18" s="40"/>
      <c r="GWT18" s="40"/>
      <c r="GXS18" s="40"/>
      <c r="GYR18" s="40"/>
      <c r="GZQ18" s="40"/>
      <c r="HAP18" s="40"/>
      <c r="HBO18" s="40"/>
      <c r="HCN18" s="40"/>
      <c r="HDM18" s="40"/>
      <c r="HEL18" s="40"/>
      <c r="HFK18" s="40"/>
      <c r="HGJ18" s="40"/>
      <c r="HHI18" s="40"/>
      <c r="HIH18" s="40"/>
      <c r="HJG18" s="40"/>
      <c r="HKF18" s="40"/>
      <c r="HLE18" s="40"/>
      <c r="HMD18" s="40"/>
      <c r="HNC18" s="40"/>
      <c r="HOB18" s="40"/>
      <c r="HPA18" s="40"/>
      <c r="HPZ18" s="40"/>
      <c r="HQY18" s="40"/>
      <c r="HRX18" s="40"/>
      <c r="HSW18" s="40"/>
      <c r="HTV18" s="40"/>
      <c r="HUU18" s="40"/>
      <c r="HVT18" s="40"/>
      <c r="HWS18" s="40"/>
      <c r="HXR18" s="40"/>
      <c r="HYQ18" s="40"/>
      <c r="HZP18" s="40"/>
      <c r="IAO18" s="40"/>
      <c r="IBN18" s="40"/>
      <c r="ICM18" s="40"/>
      <c r="IDL18" s="40"/>
      <c r="IEK18" s="40"/>
      <c r="IFJ18" s="40"/>
      <c r="IGI18" s="40"/>
      <c r="IHH18" s="40"/>
      <c r="IIG18" s="40"/>
      <c r="IJF18" s="40"/>
      <c r="IKE18" s="40"/>
      <c r="ILD18" s="40"/>
      <c r="IMC18" s="40"/>
      <c r="INB18" s="40"/>
      <c r="IOA18" s="40"/>
      <c r="IOZ18" s="40"/>
      <c r="IPY18" s="40"/>
      <c r="IQX18" s="40"/>
      <c r="IRW18" s="40"/>
      <c r="ISV18" s="40"/>
      <c r="ITU18" s="40"/>
      <c r="IUT18" s="40"/>
      <c r="IVS18" s="40"/>
      <c r="IWR18" s="40"/>
      <c r="IXQ18" s="40"/>
      <c r="IYP18" s="40"/>
      <c r="IZO18" s="40"/>
      <c r="JAN18" s="40"/>
      <c r="JBM18" s="40"/>
      <c r="JCL18" s="40"/>
      <c r="JDK18" s="40"/>
      <c r="JEJ18" s="40"/>
      <c r="JFI18" s="40"/>
      <c r="JGH18" s="40"/>
      <c r="JHG18" s="40"/>
      <c r="JIF18" s="40"/>
      <c r="JJE18" s="40"/>
      <c r="JKD18" s="40"/>
      <c r="JLC18" s="40"/>
      <c r="JMB18" s="40"/>
      <c r="JNA18" s="40"/>
      <c r="JNZ18" s="40"/>
      <c r="JOY18" s="40"/>
      <c r="JPX18" s="40"/>
      <c r="JQW18" s="40"/>
      <c r="JRV18" s="40"/>
      <c r="JSU18" s="40"/>
      <c r="JTT18" s="40"/>
      <c r="JUS18" s="40"/>
      <c r="JVR18" s="40"/>
      <c r="JWQ18" s="40"/>
      <c r="JXP18" s="40"/>
      <c r="JYO18" s="40"/>
      <c r="JZN18" s="40"/>
      <c r="KAM18" s="40"/>
      <c r="KBL18" s="40"/>
      <c r="KCK18" s="40"/>
      <c r="KDJ18" s="40"/>
      <c r="KEI18" s="40"/>
      <c r="KFH18" s="40"/>
      <c r="KGG18" s="40"/>
      <c r="KHF18" s="40"/>
      <c r="KIE18" s="40"/>
      <c r="KJD18" s="40"/>
      <c r="KKC18" s="40"/>
      <c r="KLB18" s="40"/>
      <c r="KMA18" s="40"/>
      <c r="KMZ18" s="40"/>
      <c r="KNY18" s="40"/>
      <c r="KOX18" s="40"/>
      <c r="KPW18" s="40"/>
      <c r="KQV18" s="40"/>
      <c r="KRU18" s="40"/>
      <c r="KST18" s="40"/>
      <c r="KTS18" s="40"/>
      <c r="KUR18" s="40"/>
      <c r="KVQ18" s="40"/>
      <c r="KWP18" s="40"/>
      <c r="KXO18" s="40"/>
      <c r="KYN18" s="40"/>
      <c r="KZM18" s="40"/>
      <c r="LAL18" s="40"/>
      <c r="LBK18" s="40"/>
      <c r="LCJ18" s="40"/>
      <c r="LDI18" s="40"/>
      <c r="LEH18" s="40"/>
      <c r="LFG18" s="40"/>
      <c r="LGF18" s="40"/>
      <c r="LHE18" s="40"/>
      <c r="LID18" s="40"/>
      <c r="LJC18" s="40"/>
      <c r="LKB18" s="40"/>
      <c r="LLA18" s="40"/>
      <c r="LLZ18" s="40"/>
      <c r="LMY18" s="40"/>
      <c r="LNX18" s="40"/>
      <c r="LOW18" s="40"/>
      <c r="LPV18" s="40"/>
      <c r="LQU18" s="40"/>
      <c r="LRT18" s="40"/>
      <c r="LSS18" s="40"/>
      <c r="LTR18" s="40"/>
      <c r="LUQ18" s="40"/>
      <c r="LVP18" s="40"/>
      <c r="LWO18" s="40"/>
      <c r="LXN18" s="40"/>
      <c r="LYM18" s="40"/>
      <c r="LZL18" s="40"/>
      <c r="MAK18" s="40"/>
      <c r="MBJ18" s="40"/>
      <c r="MCI18" s="40"/>
      <c r="MDH18" s="40"/>
      <c r="MEG18" s="40"/>
      <c r="MFF18" s="40"/>
      <c r="MGE18" s="40"/>
      <c r="MHD18" s="40"/>
      <c r="MIC18" s="40"/>
      <c r="MJB18" s="40"/>
      <c r="MKA18" s="40"/>
      <c r="MKZ18" s="40"/>
      <c r="MLY18" s="40"/>
      <c r="MMX18" s="40"/>
      <c r="MNW18" s="40"/>
      <c r="MOV18" s="40"/>
      <c r="MPU18" s="40"/>
      <c r="MQT18" s="40"/>
      <c r="MRS18" s="40"/>
      <c r="MSR18" s="40"/>
      <c r="MTQ18" s="40"/>
      <c r="MUP18" s="40"/>
      <c r="MVO18" s="40"/>
      <c r="MWN18" s="40"/>
      <c r="MXM18" s="40"/>
      <c r="MYL18" s="40"/>
      <c r="MZK18" s="40"/>
      <c r="NAJ18" s="40"/>
      <c r="NBI18" s="40"/>
      <c r="NCH18" s="40"/>
      <c r="NDG18" s="40"/>
      <c r="NEF18" s="40"/>
      <c r="NFE18" s="40"/>
      <c r="NGD18" s="40"/>
      <c r="NHC18" s="40"/>
      <c r="NIB18" s="40"/>
      <c r="NJA18" s="40"/>
      <c r="NJZ18" s="40"/>
      <c r="NKY18" s="40"/>
      <c r="NLX18" s="40"/>
      <c r="NMW18" s="40"/>
      <c r="NNV18" s="40"/>
      <c r="NOU18" s="40"/>
      <c r="NPT18" s="40"/>
      <c r="NQS18" s="40"/>
      <c r="NRR18" s="40"/>
      <c r="NSQ18" s="40"/>
      <c r="NTP18" s="40"/>
      <c r="NUO18" s="40"/>
      <c r="NVN18" s="40"/>
      <c r="NWM18" s="40"/>
      <c r="NXL18" s="40"/>
      <c r="NYK18" s="40"/>
      <c r="NZJ18" s="40"/>
      <c r="OAI18" s="40"/>
      <c r="OBH18" s="40"/>
      <c r="OCG18" s="40"/>
      <c r="ODF18" s="40"/>
      <c r="OEE18" s="40"/>
      <c r="OFD18" s="40"/>
      <c r="OGC18" s="40"/>
      <c r="OHB18" s="40"/>
      <c r="OIA18" s="40"/>
      <c r="OIZ18" s="40"/>
      <c r="OJY18" s="40"/>
      <c r="OKX18" s="40"/>
      <c r="OLW18" s="40"/>
      <c r="OMV18" s="40"/>
      <c r="ONU18" s="40"/>
      <c r="OOT18" s="40"/>
      <c r="OPS18" s="40"/>
      <c r="OQR18" s="40"/>
      <c r="ORQ18" s="40"/>
      <c r="OSP18" s="40"/>
      <c r="OTO18" s="40"/>
      <c r="OUN18" s="40"/>
      <c r="OVM18" s="40"/>
      <c r="OWL18" s="40"/>
      <c r="OXK18" s="40"/>
      <c r="OYJ18" s="40"/>
      <c r="OZI18" s="40"/>
      <c r="PAH18" s="40"/>
      <c r="PBG18" s="40"/>
      <c r="PCF18" s="40"/>
      <c r="PDE18" s="40"/>
      <c r="PED18" s="40"/>
      <c r="PFC18" s="40"/>
      <c r="PGB18" s="40"/>
      <c r="PHA18" s="40"/>
      <c r="PHZ18" s="40"/>
      <c r="PIY18" s="40"/>
      <c r="PJX18" s="40"/>
      <c r="PKW18" s="40"/>
      <c r="PLV18" s="40"/>
      <c r="PMU18" s="40"/>
      <c r="PNT18" s="40"/>
      <c r="POS18" s="40"/>
      <c r="PPR18" s="40"/>
      <c r="PQQ18" s="40"/>
      <c r="PRP18" s="40"/>
      <c r="PSO18" s="40"/>
      <c r="PTN18" s="40"/>
      <c r="PUM18" s="40"/>
      <c r="PVL18" s="40"/>
      <c r="PWK18" s="40"/>
      <c r="PXJ18" s="40"/>
      <c r="PYI18" s="40"/>
      <c r="PZH18" s="40"/>
      <c r="QAG18" s="40"/>
      <c r="QBF18" s="40"/>
      <c r="QCE18" s="40"/>
      <c r="QDD18" s="40"/>
      <c r="QEC18" s="40"/>
      <c r="QFB18" s="40"/>
      <c r="QGA18" s="40"/>
      <c r="QGZ18" s="40"/>
      <c r="QHY18" s="40"/>
      <c r="QIX18" s="40"/>
      <c r="QJW18" s="40"/>
      <c r="QKV18" s="40"/>
      <c r="QLU18" s="40"/>
      <c r="QMT18" s="40"/>
      <c r="QNS18" s="40"/>
      <c r="QOR18" s="40"/>
      <c r="QPQ18" s="40"/>
      <c r="QQP18" s="40"/>
      <c r="QRO18" s="40"/>
      <c r="QSN18" s="40"/>
      <c r="QTM18" s="40"/>
      <c r="QUL18" s="40"/>
      <c r="QVK18" s="40"/>
      <c r="QWJ18" s="40"/>
      <c r="QXI18" s="40"/>
      <c r="QYH18" s="40"/>
      <c r="QZG18" s="40"/>
      <c r="RAF18" s="40"/>
      <c r="RBE18" s="40"/>
      <c r="RCD18" s="40"/>
      <c r="RDC18" s="40"/>
      <c r="REB18" s="40"/>
      <c r="RFA18" s="40"/>
      <c r="RFZ18" s="40"/>
      <c r="RGY18" s="40"/>
      <c r="RHX18" s="40"/>
      <c r="RIW18" s="40"/>
      <c r="RJV18" s="40"/>
      <c r="RKU18" s="40"/>
      <c r="RLT18" s="40"/>
      <c r="RMS18" s="40"/>
      <c r="RNR18" s="40"/>
      <c r="ROQ18" s="40"/>
      <c r="RPP18" s="40"/>
      <c r="RQO18" s="40"/>
      <c r="RRN18" s="40"/>
      <c r="RSM18" s="40"/>
      <c r="RTL18" s="40"/>
      <c r="RUK18" s="40"/>
      <c r="RVJ18" s="40"/>
      <c r="RWI18" s="40"/>
      <c r="RXH18" s="40"/>
      <c r="RYG18" s="40"/>
      <c r="RZF18" s="40"/>
      <c r="SAE18" s="40"/>
      <c r="SBD18" s="40"/>
      <c r="SCC18" s="40"/>
      <c r="SDB18" s="40"/>
      <c r="SEA18" s="40"/>
      <c r="SEZ18" s="40"/>
      <c r="SFY18" s="40"/>
      <c r="SGX18" s="40"/>
      <c r="SHW18" s="40"/>
      <c r="SIV18" s="40"/>
      <c r="SJU18" s="40"/>
      <c r="SKT18" s="40"/>
      <c r="SLS18" s="40"/>
      <c r="SMR18" s="40"/>
      <c r="SNQ18" s="40"/>
      <c r="SOP18" s="40"/>
      <c r="SPO18" s="40"/>
      <c r="SQN18" s="40"/>
      <c r="SRM18" s="40"/>
      <c r="SSL18" s="40"/>
      <c r="STK18" s="40"/>
      <c r="SUJ18" s="40"/>
      <c r="SVI18" s="40"/>
      <c r="SWH18" s="40"/>
      <c r="SXG18" s="40"/>
      <c r="SYF18" s="40"/>
      <c r="SZE18" s="40"/>
      <c r="TAD18" s="40"/>
      <c r="TBC18" s="40"/>
      <c r="TCB18" s="40"/>
      <c r="TDA18" s="40"/>
      <c r="TDZ18" s="40"/>
      <c r="TEY18" s="40"/>
      <c r="TFX18" s="40"/>
      <c r="TGW18" s="40"/>
      <c r="THV18" s="40"/>
      <c r="TIU18" s="40"/>
      <c r="TJT18" s="40"/>
      <c r="TKS18" s="40"/>
      <c r="TLR18" s="40"/>
      <c r="TMQ18" s="40"/>
      <c r="TNP18" s="40"/>
      <c r="TOO18" s="40"/>
      <c r="TPN18" s="40"/>
      <c r="TQM18" s="40"/>
      <c r="TRL18" s="40"/>
      <c r="TSK18" s="40"/>
      <c r="TTJ18" s="40"/>
      <c r="TUI18" s="40"/>
      <c r="TVH18" s="40"/>
      <c r="TWG18" s="40"/>
      <c r="TXF18" s="40"/>
      <c r="TYE18" s="40"/>
      <c r="TZD18" s="40"/>
      <c r="UAC18" s="40"/>
      <c r="UBB18" s="40"/>
      <c r="UCA18" s="40"/>
      <c r="UCZ18" s="40"/>
      <c r="UDY18" s="40"/>
      <c r="UEX18" s="40"/>
      <c r="UFW18" s="40"/>
      <c r="UGV18" s="40"/>
      <c r="UHU18" s="40"/>
      <c r="UIT18" s="40"/>
      <c r="UJS18" s="40"/>
      <c r="UKR18" s="40"/>
      <c r="ULQ18" s="40"/>
      <c r="UMP18" s="40"/>
      <c r="UNO18" s="40"/>
      <c r="UON18" s="40"/>
      <c r="UPM18" s="40"/>
      <c r="UQL18" s="40"/>
      <c r="URK18" s="40"/>
      <c r="USJ18" s="40"/>
      <c r="UTI18" s="40"/>
      <c r="UUH18" s="40"/>
      <c r="UVG18" s="40"/>
      <c r="UWF18" s="40"/>
      <c r="UXE18" s="40"/>
      <c r="UYD18" s="40"/>
      <c r="UZC18" s="40"/>
      <c r="VAB18" s="40"/>
      <c r="VBA18" s="40"/>
      <c r="VBZ18" s="40"/>
      <c r="VCY18" s="40"/>
      <c r="VDX18" s="40"/>
      <c r="VEW18" s="40"/>
      <c r="VFV18" s="40"/>
      <c r="VGU18" s="40"/>
      <c r="VHT18" s="40"/>
      <c r="VIS18" s="40"/>
      <c r="VJR18" s="40"/>
      <c r="VKQ18" s="40"/>
      <c r="VLP18" s="40"/>
      <c r="VMO18" s="40"/>
      <c r="VNN18" s="40"/>
      <c r="VOM18" s="40"/>
      <c r="VPL18" s="40"/>
      <c r="VQK18" s="40"/>
      <c r="VRJ18" s="40"/>
      <c r="VSI18" s="40"/>
      <c r="VTH18" s="40"/>
      <c r="VUG18" s="40"/>
      <c r="VVF18" s="40"/>
      <c r="VWE18" s="40"/>
      <c r="VXD18" s="40"/>
      <c r="VYC18" s="40"/>
      <c r="VZB18" s="40"/>
      <c r="WAA18" s="40"/>
      <c r="WAZ18" s="40"/>
      <c r="WBY18" s="40"/>
      <c r="WCX18" s="40"/>
      <c r="WDW18" s="40"/>
      <c r="WEV18" s="40"/>
      <c r="WFU18" s="40"/>
      <c r="WGT18" s="40"/>
      <c r="WHS18" s="40"/>
      <c r="WIR18" s="40"/>
      <c r="WJQ18" s="40"/>
      <c r="WKP18" s="40"/>
      <c r="WLO18" s="40"/>
      <c r="WMN18" s="40"/>
      <c r="WNM18" s="40"/>
      <c r="WOL18" s="40"/>
      <c r="WPK18" s="40"/>
      <c r="WQJ18" s="40"/>
      <c r="WRI18" s="40"/>
      <c r="WSH18" s="40"/>
      <c r="WTG18" s="40"/>
      <c r="WUF18" s="40"/>
      <c r="WVE18" s="40"/>
      <c r="WWD18" s="40"/>
      <c r="WXC18" s="40"/>
      <c r="WYB18" s="40"/>
      <c r="WZA18" s="40"/>
      <c r="WZZ18" s="40"/>
      <c r="XAY18" s="40"/>
      <c r="XBX18" s="40"/>
      <c r="XCW18" s="40"/>
      <c r="XDV18" s="40"/>
      <c r="XEU18" s="40"/>
    </row>
    <row r="19" spans="1:1000 1025:2025 2050:3050 3075:4075 4100:5100 5125:6125 6150:7150 7175:8175 8200:9200 9225:10225 10250:11250 11275:12275 12300:13300 13325:14325 14350:15350 15375:16375" ht="13.5" hidden="1" x14ac:dyDescent="0.25">
      <c r="A19" s="121" t="s">
        <v>41</v>
      </c>
      <c r="B19" s="66">
        <v>5.6</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4</v>
      </c>
      <c r="U19" s="121">
        <v>5.5</v>
      </c>
      <c r="V19" s="121">
        <v>2.5</v>
      </c>
      <c r="W19" s="121">
        <v>5.6</v>
      </c>
      <c r="X19" s="121">
        <v>5.6</v>
      </c>
      <c r="Y19" s="121">
        <v>5.6</v>
      </c>
      <c r="Z19" s="121"/>
      <c r="AA19" s="121"/>
      <c r="AB19" s="121"/>
      <c r="AC19" s="121">
        <f>8</f>
        <v>8</v>
      </c>
      <c r="AD19" s="121"/>
      <c r="AX19" s="40"/>
      <c r="BW19" s="40"/>
      <c r="CV19" s="40"/>
      <c r="DU19" s="40"/>
      <c r="ET19" s="40"/>
      <c r="FS19" s="40"/>
      <c r="GR19" s="40"/>
      <c r="HQ19" s="40"/>
      <c r="IP19" s="40"/>
      <c r="JO19" s="40"/>
      <c r="KN19" s="40"/>
      <c r="LM19" s="40"/>
      <c r="ML19" s="40"/>
      <c r="NK19" s="40"/>
      <c r="OJ19" s="40"/>
      <c r="PI19" s="40"/>
      <c r="QH19" s="40"/>
      <c r="RG19" s="40"/>
      <c r="SF19" s="40"/>
      <c r="TE19" s="40"/>
      <c r="UD19" s="40"/>
      <c r="VC19" s="40"/>
      <c r="WB19" s="40"/>
      <c r="XA19" s="40"/>
      <c r="XZ19" s="40"/>
      <c r="YY19" s="40"/>
      <c r="ZX19" s="40"/>
      <c r="AAW19" s="40"/>
      <c r="ABV19" s="40"/>
      <c r="ACU19" s="40"/>
      <c r="ADT19" s="40"/>
      <c r="AES19" s="40"/>
      <c r="AFR19" s="40"/>
      <c r="AGQ19" s="40"/>
      <c r="AHP19" s="40"/>
      <c r="AIO19" s="40"/>
      <c r="AJN19" s="40"/>
      <c r="AKM19" s="40"/>
      <c r="ALL19" s="40"/>
      <c r="AMK19" s="40"/>
      <c r="ANJ19" s="40"/>
      <c r="AOI19" s="40"/>
      <c r="APH19" s="40"/>
      <c r="AQG19" s="40"/>
      <c r="ARF19" s="40"/>
      <c r="ASE19" s="40"/>
      <c r="ATD19" s="40"/>
      <c r="AUC19" s="40"/>
      <c r="AVB19" s="40"/>
      <c r="AWA19" s="40"/>
      <c r="AWZ19" s="40"/>
      <c r="AXY19" s="40"/>
      <c r="AYX19" s="40"/>
      <c r="AZW19" s="40"/>
      <c r="BAV19" s="40"/>
      <c r="BBU19" s="40"/>
      <c r="BCT19" s="40"/>
      <c r="BDS19" s="40"/>
      <c r="BER19" s="40"/>
      <c r="BFQ19" s="40"/>
      <c r="BGP19" s="40"/>
      <c r="BHO19" s="40"/>
      <c r="BIN19" s="40"/>
      <c r="BJM19" s="40"/>
      <c r="BKL19" s="40"/>
      <c r="BLK19" s="40"/>
      <c r="BMJ19" s="40"/>
      <c r="BNI19" s="40"/>
      <c r="BOH19" s="40"/>
      <c r="BPG19" s="40"/>
      <c r="BQF19" s="40"/>
      <c r="BRE19" s="40"/>
      <c r="BSD19" s="40"/>
      <c r="BTC19" s="40"/>
      <c r="BUB19" s="40"/>
      <c r="BVA19" s="40"/>
      <c r="BVZ19" s="40"/>
      <c r="BWY19" s="40"/>
      <c r="BXX19" s="40"/>
      <c r="BYW19" s="40"/>
      <c r="BZV19" s="40"/>
      <c r="CAU19" s="40"/>
      <c r="CBT19" s="40"/>
      <c r="CCS19" s="40"/>
      <c r="CDR19" s="40"/>
      <c r="CEQ19" s="40"/>
      <c r="CFP19" s="40"/>
      <c r="CGO19" s="40"/>
      <c r="CHN19" s="40"/>
      <c r="CIM19" s="40"/>
      <c r="CJL19" s="40"/>
      <c r="CKK19" s="40"/>
      <c r="CLJ19" s="40"/>
      <c r="CMI19" s="40"/>
      <c r="CNH19" s="40"/>
      <c r="COG19" s="40"/>
      <c r="CPF19" s="40"/>
      <c r="CQE19" s="40"/>
      <c r="CRD19" s="40"/>
      <c r="CSC19" s="40"/>
      <c r="CTB19" s="40"/>
      <c r="CUA19" s="40"/>
      <c r="CUZ19" s="40"/>
      <c r="CVY19" s="40"/>
      <c r="CWX19" s="40"/>
      <c r="CXW19" s="40"/>
      <c r="CYV19" s="40"/>
      <c r="CZU19" s="40"/>
      <c r="DAT19" s="40"/>
      <c r="DBS19" s="40"/>
      <c r="DCR19" s="40"/>
      <c r="DDQ19" s="40"/>
      <c r="DEP19" s="40"/>
      <c r="DFO19" s="40"/>
      <c r="DGN19" s="40"/>
      <c r="DHM19" s="40"/>
      <c r="DIL19" s="40"/>
      <c r="DJK19" s="40"/>
      <c r="DKJ19" s="40"/>
      <c r="DLI19" s="40"/>
      <c r="DMH19" s="40"/>
      <c r="DNG19" s="40"/>
      <c r="DOF19" s="40"/>
      <c r="DPE19" s="40"/>
      <c r="DQD19" s="40"/>
      <c r="DRC19" s="40"/>
      <c r="DSB19" s="40"/>
      <c r="DTA19" s="40"/>
      <c r="DTZ19" s="40"/>
      <c r="DUY19" s="40"/>
      <c r="DVX19" s="40"/>
      <c r="DWW19" s="40"/>
      <c r="DXV19" s="40"/>
      <c r="DYU19" s="40"/>
      <c r="DZT19" s="40"/>
      <c r="EAS19" s="40"/>
      <c r="EBR19" s="40"/>
      <c r="ECQ19" s="40"/>
      <c r="EDP19" s="40"/>
      <c r="EEO19" s="40"/>
      <c r="EFN19" s="40"/>
      <c r="EGM19" s="40"/>
      <c r="EHL19" s="40"/>
      <c r="EIK19" s="40"/>
      <c r="EJJ19" s="40"/>
      <c r="EKI19" s="40"/>
      <c r="ELH19" s="40"/>
      <c r="EMG19" s="40"/>
      <c r="ENF19" s="40"/>
      <c r="EOE19" s="40"/>
      <c r="EPD19" s="40"/>
      <c r="EQC19" s="40"/>
      <c r="ERB19" s="40"/>
      <c r="ESA19" s="40"/>
      <c r="ESZ19" s="40"/>
      <c r="ETY19" s="40"/>
      <c r="EUX19" s="40"/>
      <c r="EVW19" s="40"/>
      <c r="EWV19" s="40"/>
      <c r="EXU19" s="40"/>
      <c r="EYT19" s="40"/>
      <c r="EZS19" s="40"/>
      <c r="FAR19" s="40"/>
      <c r="FBQ19" s="40"/>
      <c r="FCP19" s="40"/>
      <c r="FDO19" s="40"/>
      <c r="FEN19" s="40"/>
      <c r="FFM19" s="40"/>
      <c r="FGL19" s="40"/>
      <c r="FHK19" s="40"/>
      <c r="FIJ19" s="40"/>
      <c r="FJI19" s="40"/>
      <c r="FKH19" s="40"/>
      <c r="FLG19" s="40"/>
      <c r="FMF19" s="40"/>
      <c r="FNE19" s="40"/>
      <c r="FOD19" s="40"/>
      <c r="FPC19" s="40"/>
      <c r="FQB19" s="40"/>
      <c r="FRA19" s="40"/>
      <c r="FRZ19" s="40"/>
      <c r="FSY19" s="40"/>
      <c r="FTX19" s="40"/>
      <c r="FUW19" s="40"/>
      <c r="FVV19" s="40"/>
      <c r="FWU19" s="40"/>
      <c r="FXT19" s="40"/>
      <c r="FYS19" s="40"/>
      <c r="FZR19" s="40"/>
      <c r="GAQ19" s="40"/>
      <c r="GBP19" s="40"/>
      <c r="GCO19" s="40"/>
      <c r="GDN19" s="40"/>
      <c r="GEM19" s="40"/>
      <c r="GFL19" s="40"/>
      <c r="GGK19" s="40"/>
      <c r="GHJ19" s="40"/>
      <c r="GII19" s="40"/>
      <c r="GJH19" s="40"/>
      <c r="GKG19" s="40"/>
      <c r="GLF19" s="40"/>
      <c r="GME19" s="40"/>
      <c r="GND19" s="40"/>
      <c r="GOC19" s="40"/>
      <c r="GPB19" s="40"/>
      <c r="GQA19" s="40"/>
      <c r="GQZ19" s="40"/>
      <c r="GRY19" s="40"/>
      <c r="GSX19" s="40"/>
      <c r="GTW19" s="40"/>
      <c r="GUV19" s="40"/>
      <c r="GVU19" s="40"/>
      <c r="GWT19" s="40"/>
      <c r="GXS19" s="40"/>
      <c r="GYR19" s="40"/>
      <c r="GZQ19" s="40"/>
      <c r="HAP19" s="40"/>
      <c r="HBO19" s="40"/>
      <c r="HCN19" s="40"/>
      <c r="HDM19" s="40"/>
      <c r="HEL19" s="40"/>
      <c r="HFK19" s="40"/>
      <c r="HGJ19" s="40"/>
      <c r="HHI19" s="40"/>
      <c r="HIH19" s="40"/>
      <c r="HJG19" s="40"/>
      <c r="HKF19" s="40"/>
      <c r="HLE19" s="40"/>
      <c r="HMD19" s="40"/>
      <c r="HNC19" s="40"/>
      <c r="HOB19" s="40"/>
      <c r="HPA19" s="40"/>
      <c r="HPZ19" s="40"/>
      <c r="HQY19" s="40"/>
      <c r="HRX19" s="40"/>
      <c r="HSW19" s="40"/>
      <c r="HTV19" s="40"/>
      <c r="HUU19" s="40"/>
      <c r="HVT19" s="40"/>
      <c r="HWS19" s="40"/>
      <c r="HXR19" s="40"/>
      <c r="HYQ19" s="40"/>
      <c r="HZP19" s="40"/>
      <c r="IAO19" s="40"/>
      <c r="IBN19" s="40"/>
      <c r="ICM19" s="40"/>
      <c r="IDL19" s="40"/>
      <c r="IEK19" s="40"/>
      <c r="IFJ19" s="40"/>
      <c r="IGI19" s="40"/>
      <c r="IHH19" s="40"/>
      <c r="IIG19" s="40"/>
      <c r="IJF19" s="40"/>
      <c r="IKE19" s="40"/>
      <c r="ILD19" s="40"/>
      <c r="IMC19" s="40"/>
      <c r="INB19" s="40"/>
      <c r="IOA19" s="40"/>
      <c r="IOZ19" s="40"/>
      <c r="IPY19" s="40"/>
      <c r="IQX19" s="40"/>
      <c r="IRW19" s="40"/>
      <c r="ISV19" s="40"/>
      <c r="ITU19" s="40"/>
      <c r="IUT19" s="40"/>
      <c r="IVS19" s="40"/>
      <c r="IWR19" s="40"/>
      <c r="IXQ19" s="40"/>
      <c r="IYP19" s="40"/>
      <c r="IZO19" s="40"/>
      <c r="JAN19" s="40"/>
      <c r="JBM19" s="40"/>
      <c r="JCL19" s="40"/>
      <c r="JDK19" s="40"/>
      <c r="JEJ19" s="40"/>
      <c r="JFI19" s="40"/>
      <c r="JGH19" s="40"/>
      <c r="JHG19" s="40"/>
      <c r="JIF19" s="40"/>
      <c r="JJE19" s="40"/>
      <c r="JKD19" s="40"/>
      <c r="JLC19" s="40"/>
      <c r="JMB19" s="40"/>
      <c r="JNA19" s="40"/>
      <c r="JNZ19" s="40"/>
      <c r="JOY19" s="40"/>
      <c r="JPX19" s="40"/>
      <c r="JQW19" s="40"/>
      <c r="JRV19" s="40"/>
      <c r="JSU19" s="40"/>
      <c r="JTT19" s="40"/>
      <c r="JUS19" s="40"/>
      <c r="JVR19" s="40"/>
      <c r="JWQ19" s="40"/>
      <c r="JXP19" s="40"/>
      <c r="JYO19" s="40"/>
      <c r="JZN19" s="40"/>
      <c r="KAM19" s="40"/>
      <c r="KBL19" s="40"/>
      <c r="KCK19" s="40"/>
      <c r="KDJ19" s="40"/>
      <c r="KEI19" s="40"/>
      <c r="KFH19" s="40"/>
      <c r="KGG19" s="40"/>
      <c r="KHF19" s="40"/>
      <c r="KIE19" s="40"/>
      <c r="KJD19" s="40"/>
      <c r="KKC19" s="40"/>
      <c r="KLB19" s="40"/>
      <c r="KMA19" s="40"/>
      <c r="KMZ19" s="40"/>
      <c r="KNY19" s="40"/>
      <c r="KOX19" s="40"/>
      <c r="KPW19" s="40"/>
      <c r="KQV19" s="40"/>
      <c r="KRU19" s="40"/>
      <c r="KST19" s="40"/>
      <c r="KTS19" s="40"/>
      <c r="KUR19" s="40"/>
      <c r="KVQ19" s="40"/>
      <c r="KWP19" s="40"/>
      <c r="KXO19" s="40"/>
      <c r="KYN19" s="40"/>
      <c r="KZM19" s="40"/>
      <c r="LAL19" s="40"/>
      <c r="LBK19" s="40"/>
      <c r="LCJ19" s="40"/>
      <c r="LDI19" s="40"/>
      <c r="LEH19" s="40"/>
      <c r="LFG19" s="40"/>
      <c r="LGF19" s="40"/>
      <c r="LHE19" s="40"/>
      <c r="LID19" s="40"/>
      <c r="LJC19" s="40"/>
      <c r="LKB19" s="40"/>
      <c r="LLA19" s="40"/>
      <c r="LLZ19" s="40"/>
      <c r="LMY19" s="40"/>
      <c r="LNX19" s="40"/>
      <c r="LOW19" s="40"/>
      <c r="LPV19" s="40"/>
      <c r="LQU19" s="40"/>
      <c r="LRT19" s="40"/>
      <c r="LSS19" s="40"/>
      <c r="LTR19" s="40"/>
      <c r="LUQ19" s="40"/>
      <c r="LVP19" s="40"/>
      <c r="LWO19" s="40"/>
      <c r="LXN19" s="40"/>
      <c r="LYM19" s="40"/>
      <c r="LZL19" s="40"/>
      <c r="MAK19" s="40"/>
      <c r="MBJ19" s="40"/>
      <c r="MCI19" s="40"/>
      <c r="MDH19" s="40"/>
      <c r="MEG19" s="40"/>
      <c r="MFF19" s="40"/>
      <c r="MGE19" s="40"/>
      <c r="MHD19" s="40"/>
      <c r="MIC19" s="40"/>
      <c r="MJB19" s="40"/>
      <c r="MKA19" s="40"/>
      <c r="MKZ19" s="40"/>
      <c r="MLY19" s="40"/>
      <c r="MMX19" s="40"/>
      <c r="MNW19" s="40"/>
      <c r="MOV19" s="40"/>
      <c r="MPU19" s="40"/>
      <c r="MQT19" s="40"/>
      <c r="MRS19" s="40"/>
      <c r="MSR19" s="40"/>
      <c r="MTQ19" s="40"/>
      <c r="MUP19" s="40"/>
      <c r="MVO19" s="40"/>
      <c r="MWN19" s="40"/>
      <c r="MXM19" s="40"/>
      <c r="MYL19" s="40"/>
      <c r="MZK19" s="40"/>
      <c r="NAJ19" s="40"/>
      <c r="NBI19" s="40"/>
      <c r="NCH19" s="40"/>
      <c r="NDG19" s="40"/>
      <c r="NEF19" s="40"/>
      <c r="NFE19" s="40"/>
      <c r="NGD19" s="40"/>
      <c r="NHC19" s="40"/>
      <c r="NIB19" s="40"/>
      <c r="NJA19" s="40"/>
      <c r="NJZ19" s="40"/>
      <c r="NKY19" s="40"/>
      <c r="NLX19" s="40"/>
      <c r="NMW19" s="40"/>
      <c r="NNV19" s="40"/>
      <c r="NOU19" s="40"/>
      <c r="NPT19" s="40"/>
      <c r="NQS19" s="40"/>
      <c r="NRR19" s="40"/>
      <c r="NSQ19" s="40"/>
      <c r="NTP19" s="40"/>
      <c r="NUO19" s="40"/>
      <c r="NVN19" s="40"/>
      <c r="NWM19" s="40"/>
      <c r="NXL19" s="40"/>
      <c r="NYK19" s="40"/>
      <c r="NZJ19" s="40"/>
      <c r="OAI19" s="40"/>
      <c r="OBH19" s="40"/>
      <c r="OCG19" s="40"/>
      <c r="ODF19" s="40"/>
      <c r="OEE19" s="40"/>
      <c r="OFD19" s="40"/>
      <c r="OGC19" s="40"/>
      <c r="OHB19" s="40"/>
      <c r="OIA19" s="40"/>
      <c r="OIZ19" s="40"/>
      <c r="OJY19" s="40"/>
      <c r="OKX19" s="40"/>
      <c r="OLW19" s="40"/>
      <c r="OMV19" s="40"/>
      <c r="ONU19" s="40"/>
      <c r="OOT19" s="40"/>
      <c r="OPS19" s="40"/>
      <c r="OQR19" s="40"/>
      <c r="ORQ19" s="40"/>
      <c r="OSP19" s="40"/>
      <c r="OTO19" s="40"/>
      <c r="OUN19" s="40"/>
      <c r="OVM19" s="40"/>
      <c r="OWL19" s="40"/>
      <c r="OXK19" s="40"/>
      <c r="OYJ19" s="40"/>
      <c r="OZI19" s="40"/>
      <c r="PAH19" s="40"/>
      <c r="PBG19" s="40"/>
      <c r="PCF19" s="40"/>
      <c r="PDE19" s="40"/>
      <c r="PED19" s="40"/>
      <c r="PFC19" s="40"/>
      <c r="PGB19" s="40"/>
      <c r="PHA19" s="40"/>
      <c r="PHZ19" s="40"/>
      <c r="PIY19" s="40"/>
      <c r="PJX19" s="40"/>
      <c r="PKW19" s="40"/>
      <c r="PLV19" s="40"/>
      <c r="PMU19" s="40"/>
      <c r="PNT19" s="40"/>
      <c r="POS19" s="40"/>
      <c r="PPR19" s="40"/>
      <c r="PQQ19" s="40"/>
      <c r="PRP19" s="40"/>
      <c r="PSO19" s="40"/>
      <c r="PTN19" s="40"/>
      <c r="PUM19" s="40"/>
      <c r="PVL19" s="40"/>
      <c r="PWK19" s="40"/>
      <c r="PXJ19" s="40"/>
      <c r="PYI19" s="40"/>
      <c r="PZH19" s="40"/>
      <c r="QAG19" s="40"/>
      <c r="QBF19" s="40"/>
      <c r="QCE19" s="40"/>
      <c r="QDD19" s="40"/>
      <c r="QEC19" s="40"/>
      <c r="QFB19" s="40"/>
      <c r="QGA19" s="40"/>
      <c r="QGZ19" s="40"/>
      <c r="QHY19" s="40"/>
      <c r="QIX19" s="40"/>
      <c r="QJW19" s="40"/>
      <c r="QKV19" s="40"/>
      <c r="QLU19" s="40"/>
      <c r="QMT19" s="40"/>
      <c r="QNS19" s="40"/>
      <c r="QOR19" s="40"/>
      <c r="QPQ19" s="40"/>
      <c r="QQP19" s="40"/>
      <c r="QRO19" s="40"/>
      <c r="QSN19" s="40"/>
      <c r="QTM19" s="40"/>
      <c r="QUL19" s="40"/>
      <c r="QVK19" s="40"/>
      <c r="QWJ19" s="40"/>
      <c r="QXI19" s="40"/>
      <c r="QYH19" s="40"/>
      <c r="QZG19" s="40"/>
      <c r="RAF19" s="40"/>
      <c r="RBE19" s="40"/>
      <c r="RCD19" s="40"/>
      <c r="RDC19" s="40"/>
      <c r="REB19" s="40"/>
      <c r="RFA19" s="40"/>
      <c r="RFZ19" s="40"/>
      <c r="RGY19" s="40"/>
      <c r="RHX19" s="40"/>
      <c r="RIW19" s="40"/>
      <c r="RJV19" s="40"/>
      <c r="RKU19" s="40"/>
      <c r="RLT19" s="40"/>
      <c r="RMS19" s="40"/>
      <c r="RNR19" s="40"/>
      <c r="ROQ19" s="40"/>
      <c r="RPP19" s="40"/>
      <c r="RQO19" s="40"/>
      <c r="RRN19" s="40"/>
      <c r="RSM19" s="40"/>
      <c r="RTL19" s="40"/>
      <c r="RUK19" s="40"/>
      <c r="RVJ19" s="40"/>
      <c r="RWI19" s="40"/>
      <c r="RXH19" s="40"/>
      <c r="RYG19" s="40"/>
      <c r="RZF19" s="40"/>
      <c r="SAE19" s="40"/>
      <c r="SBD19" s="40"/>
      <c r="SCC19" s="40"/>
      <c r="SDB19" s="40"/>
      <c r="SEA19" s="40"/>
      <c r="SEZ19" s="40"/>
      <c r="SFY19" s="40"/>
      <c r="SGX19" s="40"/>
      <c r="SHW19" s="40"/>
      <c r="SIV19" s="40"/>
      <c r="SJU19" s="40"/>
      <c r="SKT19" s="40"/>
      <c r="SLS19" s="40"/>
      <c r="SMR19" s="40"/>
      <c r="SNQ19" s="40"/>
      <c r="SOP19" s="40"/>
      <c r="SPO19" s="40"/>
      <c r="SQN19" s="40"/>
      <c r="SRM19" s="40"/>
      <c r="SSL19" s="40"/>
      <c r="STK19" s="40"/>
      <c r="SUJ19" s="40"/>
      <c r="SVI19" s="40"/>
      <c r="SWH19" s="40"/>
      <c r="SXG19" s="40"/>
      <c r="SYF19" s="40"/>
      <c r="SZE19" s="40"/>
      <c r="TAD19" s="40"/>
      <c r="TBC19" s="40"/>
      <c r="TCB19" s="40"/>
      <c r="TDA19" s="40"/>
      <c r="TDZ19" s="40"/>
      <c r="TEY19" s="40"/>
      <c r="TFX19" s="40"/>
      <c r="TGW19" s="40"/>
      <c r="THV19" s="40"/>
      <c r="TIU19" s="40"/>
      <c r="TJT19" s="40"/>
      <c r="TKS19" s="40"/>
      <c r="TLR19" s="40"/>
      <c r="TMQ19" s="40"/>
      <c r="TNP19" s="40"/>
      <c r="TOO19" s="40"/>
      <c r="TPN19" s="40"/>
      <c r="TQM19" s="40"/>
      <c r="TRL19" s="40"/>
      <c r="TSK19" s="40"/>
      <c r="TTJ19" s="40"/>
      <c r="TUI19" s="40"/>
      <c r="TVH19" s="40"/>
      <c r="TWG19" s="40"/>
      <c r="TXF19" s="40"/>
      <c r="TYE19" s="40"/>
      <c r="TZD19" s="40"/>
      <c r="UAC19" s="40"/>
      <c r="UBB19" s="40"/>
      <c r="UCA19" s="40"/>
      <c r="UCZ19" s="40"/>
      <c r="UDY19" s="40"/>
      <c r="UEX19" s="40"/>
      <c r="UFW19" s="40"/>
      <c r="UGV19" s="40"/>
      <c r="UHU19" s="40"/>
      <c r="UIT19" s="40"/>
      <c r="UJS19" s="40"/>
      <c r="UKR19" s="40"/>
      <c r="ULQ19" s="40"/>
      <c r="UMP19" s="40"/>
      <c r="UNO19" s="40"/>
      <c r="UON19" s="40"/>
      <c r="UPM19" s="40"/>
      <c r="UQL19" s="40"/>
      <c r="URK19" s="40"/>
      <c r="USJ19" s="40"/>
      <c r="UTI19" s="40"/>
      <c r="UUH19" s="40"/>
      <c r="UVG19" s="40"/>
      <c r="UWF19" s="40"/>
      <c r="UXE19" s="40"/>
      <c r="UYD19" s="40"/>
      <c r="UZC19" s="40"/>
      <c r="VAB19" s="40"/>
      <c r="VBA19" s="40"/>
      <c r="VBZ19" s="40"/>
      <c r="VCY19" s="40"/>
      <c r="VDX19" s="40"/>
      <c r="VEW19" s="40"/>
      <c r="VFV19" s="40"/>
      <c r="VGU19" s="40"/>
      <c r="VHT19" s="40"/>
      <c r="VIS19" s="40"/>
      <c r="VJR19" s="40"/>
      <c r="VKQ19" s="40"/>
      <c r="VLP19" s="40"/>
      <c r="VMO19" s="40"/>
      <c r="VNN19" s="40"/>
      <c r="VOM19" s="40"/>
      <c r="VPL19" s="40"/>
      <c r="VQK19" s="40"/>
      <c r="VRJ19" s="40"/>
      <c r="VSI19" s="40"/>
      <c r="VTH19" s="40"/>
      <c r="VUG19" s="40"/>
      <c r="VVF19" s="40"/>
      <c r="VWE19" s="40"/>
      <c r="VXD19" s="40"/>
      <c r="VYC19" s="40"/>
      <c r="VZB19" s="40"/>
      <c r="WAA19" s="40"/>
      <c r="WAZ19" s="40"/>
      <c r="WBY19" s="40"/>
      <c r="WCX19" s="40"/>
      <c r="WDW19" s="40"/>
      <c r="WEV19" s="40"/>
      <c r="WFU19" s="40"/>
      <c r="WGT19" s="40"/>
      <c r="WHS19" s="40"/>
      <c r="WIR19" s="40"/>
      <c r="WJQ19" s="40"/>
      <c r="WKP19" s="40"/>
      <c r="WLO19" s="40"/>
      <c r="WMN19" s="40"/>
      <c r="WNM19" s="40"/>
      <c r="WOL19" s="40"/>
      <c r="WPK19" s="40"/>
      <c r="WQJ19" s="40"/>
      <c r="WRI19" s="40"/>
      <c r="WSH19" s="40"/>
      <c r="WTG19" s="40"/>
      <c r="WUF19" s="40"/>
      <c r="WVE19" s="40"/>
      <c r="WWD19" s="40"/>
      <c r="WXC19" s="40"/>
      <c r="WYB19" s="40"/>
      <c r="WZA19" s="40"/>
      <c r="WZZ19" s="40"/>
      <c r="XAY19" s="40"/>
      <c r="XBX19" s="40"/>
      <c r="XCW19" s="40"/>
      <c r="XDV19" s="40"/>
      <c r="XEU19" s="40"/>
    </row>
    <row r="20" spans="1:1000 1025:2025 2050:3050 3075:4075 4100:5100 5125:6125 6150:7150 7175:8175 8200:9200 9225:10225 10250:11250 11275:12275 12300:13300 13325:14325 14350:15350 15375:16375" ht="13.5" hidden="1" x14ac:dyDescent="0.25">
      <c r="A20" s="121" t="s">
        <v>42</v>
      </c>
      <c r="B20" s="66">
        <v>3.8</v>
      </c>
      <c r="C20" s="121">
        <v>0</v>
      </c>
      <c r="D20" s="121">
        <v>0</v>
      </c>
      <c r="E20" s="121">
        <v>0</v>
      </c>
      <c r="F20" s="121">
        <v>0</v>
      </c>
      <c r="G20" s="121">
        <v>0</v>
      </c>
      <c r="H20" s="121">
        <v>0</v>
      </c>
      <c r="I20" s="121">
        <v>0</v>
      </c>
      <c r="J20" s="121">
        <v>0</v>
      </c>
      <c r="K20" s="121">
        <v>0</v>
      </c>
      <c r="L20" s="121">
        <v>0</v>
      </c>
      <c r="M20" s="121">
        <v>0</v>
      </c>
      <c r="N20" s="121">
        <v>0</v>
      </c>
      <c r="O20" s="121">
        <v>0</v>
      </c>
      <c r="P20" s="121">
        <v>0</v>
      </c>
      <c r="Q20" s="121">
        <v>0</v>
      </c>
      <c r="R20" s="121">
        <v>0</v>
      </c>
      <c r="S20" s="121">
        <v>0</v>
      </c>
      <c r="T20" s="66">
        <v>4</v>
      </c>
      <c r="U20" s="66">
        <v>5.5</v>
      </c>
      <c r="V20" s="66">
        <v>2.5</v>
      </c>
      <c r="W20" s="66"/>
      <c r="X20" s="66">
        <v>3.8</v>
      </c>
      <c r="Y20" s="66"/>
      <c r="Z20" s="121">
        <v>2.5</v>
      </c>
      <c r="AA20" s="121">
        <v>4</v>
      </c>
      <c r="AB20" s="121">
        <v>5.5</v>
      </c>
      <c r="AC20" s="121"/>
      <c r="AD20" s="121"/>
      <c r="AX20" s="40"/>
      <c r="BW20" s="40"/>
      <c r="CV20" s="40"/>
      <c r="DU20" s="40"/>
      <c r="ET20" s="40"/>
      <c r="FS20" s="40"/>
      <c r="GR20" s="40"/>
      <c r="HQ20" s="40"/>
      <c r="IP20" s="40"/>
      <c r="JO20" s="40"/>
      <c r="KN20" s="40"/>
      <c r="LM20" s="40"/>
      <c r="ML20" s="40"/>
      <c r="NK20" s="40"/>
      <c r="OJ20" s="40"/>
      <c r="PI20" s="40"/>
      <c r="QH20" s="40"/>
      <c r="RG20" s="40"/>
      <c r="SF20" s="40"/>
      <c r="TE20" s="40"/>
      <c r="UD20" s="40"/>
      <c r="VC20" s="40"/>
      <c r="WB20" s="40"/>
      <c r="XA20" s="40"/>
      <c r="XZ20" s="40"/>
      <c r="YY20" s="40"/>
      <c r="ZX20" s="40"/>
      <c r="AAW20" s="40"/>
      <c r="ABV20" s="40"/>
      <c r="ACU20" s="40"/>
      <c r="ADT20" s="40"/>
      <c r="AES20" s="40"/>
      <c r="AFR20" s="40"/>
      <c r="AGQ20" s="40"/>
      <c r="AHP20" s="40"/>
      <c r="AIO20" s="40"/>
      <c r="AJN20" s="40"/>
      <c r="AKM20" s="40"/>
      <c r="ALL20" s="40"/>
      <c r="AMK20" s="40"/>
      <c r="ANJ20" s="40"/>
      <c r="AOI20" s="40"/>
      <c r="APH20" s="40"/>
      <c r="AQG20" s="40"/>
      <c r="ARF20" s="40"/>
      <c r="ASE20" s="40"/>
      <c r="ATD20" s="40"/>
      <c r="AUC20" s="40"/>
      <c r="AVB20" s="40"/>
      <c r="AWA20" s="40"/>
      <c r="AWZ20" s="40"/>
      <c r="AXY20" s="40"/>
      <c r="AYX20" s="40"/>
      <c r="AZW20" s="40"/>
      <c r="BAV20" s="40"/>
      <c r="BBU20" s="40"/>
      <c r="BCT20" s="40"/>
      <c r="BDS20" s="40"/>
      <c r="BER20" s="40"/>
      <c r="BFQ20" s="40"/>
      <c r="BGP20" s="40"/>
      <c r="BHO20" s="40"/>
      <c r="BIN20" s="40"/>
      <c r="BJM20" s="40"/>
      <c r="BKL20" s="40"/>
      <c r="BLK20" s="40"/>
      <c r="BMJ20" s="40"/>
      <c r="BNI20" s="40"/>
      <c r="BOH20" s="40"/>
      <c r="BPG20" s="40"/>
      <c r="BQF20" s="40"/>
      <c r="BRE20" s="40"/>
      <c r="BSD20" s="40"/>
      <c r="BTC20" s="40"/>
      <c r="BUB20" s="40"/>
      <c r="BVA20" s="40"/>
      <c r="BVZ20" s="40"/>
      <c r="BWY20" s="40"/>
      <c r="BXX20" s="40"/>
      <c r="BYW20" s="40"/>
      <c r="BZV20" s="40"/>
      <c r="CAU20" s="40"/>
      <c r="CBT20" s="40"/>
      <c r="CCS20" s="40"/>
      <c r="CDR20" s="40"/>
      <c r="CEQ20" s="40"/>
      <c r="CFP20" s="40"/>
      <c r="CGO20" s="40"/>
      <c r="CHN20" s="40"/>
      <c r="CIM20" s="40"/>
      <c r="CJL20" s="40"/>
      <c r="CKK20" s="40"/>
      <c r="CLJ20" s="40"/>
      <c r="CMI20" s="40"/>
      <c r="CNH20" s="40"/>
      <c r="COG20" s="40"/>
      <c r="CPF20" s="40"/>
      <c r="CQE20" s="40"/>
      <c r="CRD20" s="40"/>
      <c r="CSC20" s="40"/>
      <c r="CTB20" s="40"/>
      <c r="CUA20" s="40"/>
      <c r="CUZ20" s="40"/>
      <c r="CVY20" s="40"/>
      <c r="CWX20" s="40"/>
      <c r="CXW20" s="40"/>
      <c r="CYV20" s="40"/>
      <c r="CZU20" s="40"/>
      <c r="DAT20" s="40"/>
      <c r="DBS20" s="40"/>
      <c r="DCR20" s="40"/>
      <c r="DDQ20" s="40"/>
      <c r="DEP20" s="40"/>
      <c r="DFO20" s="40"/>
      <c r="DGN20" s="40"/>
      <c r="DHM20" s="40"/>
      <c r="DIL20" s="40"/>
      <c r="DJK20" s="40"/>
      <c r="DKJ20" s="40"/>
      <c r="DLI20" s="40"/>
      <c r="DMH20" s="40"/>
      <c r="DNG20" s="40"/>
      <c r="DOF20" s="40"/>
      <c r="DPE20" s="40"/>
      <c r="DQD20" s="40"/>
      <c r="DRC20" s="40"/>
      <c r="DSB20" s="40"/>
      <c r="DTA20" s="40"/>
      <c r="DTZ20" s="40"/>
      <c r="DUY20" s="40"/>
      <c r="DVX20" s="40"/>
      <c r="DWW20" s="40"/>
      <c r="DXV20" s="40"/>
      <c r="DYU20" s="40"/>
      <c r="DZT20" s="40"/>
      <c r="EAS20" s="40"/>
      <c r="EBR20" s="40"/>
      <c r="ECQ20" s="40"/>
      <c r="EDP20" s="40"/>
      <c r="EEO20" s="40"/>
      <c r="EFN20" s="40"/>
      <c r="EGM20" s="40"/>
      <c r="EHL20" s="40"/>
      <c r="EIK20" s="40"/>
      <c r="EJJ20" s="40"/>
      <c r="EKI20" s="40"/>
      <c r="ELH20" s="40"/>
      <c r="EMG20" s="40"/>
      <c r="ENF20" s="40"/>
      <c r="EOE20" s="40"/>
      <c r="EPD20" s="40"/>
      <c r="EQC20" s="40"/>
      <c r="ERB20" s="40"/>
      <c r="ESA20" s="40"/>
      <c r="ESZ20" s="40"/>
      <c r="ETY20" s="40"/>
      <c r="EUX20" s="40"/>
      <c r="EVW20" s="40"/>
      <c r="EWV20" s="40"/>
      <c r="EXU20" s="40"/>
      <c r="EYT20" s="40"/>
      <c r="EZS20" s="40"/>
      <c r="FAR20" s="40"/>
      <c r="FBQ20" s="40"/>
      <c r="FCP20" s="40"/>
      <c r="FDO20" s="40"/>
      <c r="FEN20" s="40"/>
      <c r="FFM20" s="40"/>
      <c r="FGL20" s="40"/>
      <c r="FHK20" s="40"/>
      <c r="FIJ20" s="40"/>
      <c r="FJI20" s="40"/>
      <c r="FKH20" s="40"/>
      <c r="FLG20" s="40"/>
      <c r="FMF20" s="40"/>
      <c r="FNE20" s="40"/>
      <c r="FOD20" s="40"/>
      <c r="FPC20" s="40"/>
      <c r="FQB20" s="40"/>
      <c r="FRA20" s="40"/>
      <c r="FRZ20" s="40"/>
      <c r="FSY20" s="40"/>
      <c r="FTX20" s="40"/>
      <c r="FUW20" s="40"/>
      <c r="FVV20" s="40"/>
      <c r="FWU20" s="40"/>
      <c r="FXT20" s="40"/>
      <c r="FYS20" s="40"/>
      <c r="FZR20" s="40"/>
      <c r="GAQ20" s="40"/>
      <c r="GBP20" s="40"/>
      <c r="GCO20" s="40"/>
      <c r="GDN20" s="40"/>
      <c r="GEM20" s="40"/>
      <c r="GFL20" s="40"/>
      <c r="GGK20" s="40"/>
      <c r="GHJ20" s="40"/>
      <c r="GII20" s="40"/>
      <c r="GJH20" s="40"/>
      <c r="GKG20" s="40"/>
      <c r="GLF20" s="40"/>
      <c r="GME20" s="40"/>
      <c r="GND20" s="40"/>
      <c r="GOC20" s="40"/>
      <c r="GPB20" s="40"/>
      <c r="GQA20" s="40"/>
      <c r="GQZ20" s="40"/>
      <c r="GRY20" s="40"/>
      <c r="GSX20" s="40"/>
      <c r="GTW20" s="40"/>
      <c r="GUV20" s="40"/>
      <c r="GVU20" s="40"/>
      <c r="GWT20" s="40"/>
      <c r="GXS20" s="40"/>
      <c r="GYR20" s="40"/>
      <c r="GZQ20" s="40"/>
      <c r="HAP20" s="40"/>
      <c r="HBO20" s="40"/>
      <c r="HCN20" s="40"/>
      <c r="HDM20" s="40"/>
      <c r="HEL20" s="40"/>
      <c r="HFK20" s="40"/>
      <c r="HGJ20" s="40"/>
      <c r="HHI20" s="40"/>
      <c r="HIH20" s="40"/>
      <c r="HJG20" s="40"/>
      <c r="HKF20" s="40"/>
      <c r="HLE20" s="40"/>
      <c r="HMD20" s="40"/>
      <c r="HNC20" s="40"/>
      <c r="HOB20" s="40"/>
      <c r="HPA20" s="40"/>
      <c r="HPZ20" s="40"/>
      <c r="HQY20" s="40"/>
      <c r="HRX20" s="40"/>
      <c r="HSW20" s="40"/>
      <c r="HTV20" s="40"/>
      <c r="HUU20" s="40"/>
      <c r="HVT20" s="40"/>
      <c r="HWS20" s="40"/>
      <c r="HXR20" s="40"/>
      <c r="HYQ20" s="40"/>
      <c r="HZP20" s="40"/>
      <c r="IAO20" s="40"/>
      <c r="IBN20" s="40"/>
      <c r="ICM20" s="40"/>
      <c r="IDL20" s="40"/>
      <c r="IEK20" s="40"/>
      <c r="IFJ20" s="40"/>
      <c r="IGI20" s="40"/>
      <c r="IHH20" s="40"/>
      <c r="IIG20" s="40"/>
      <c r="IJF20" s="40"/>
      <c r="IKE20" s="40"/>
      <c r="ILD20" s="40"/>
      <c r="IMC20" s="40"/>
      <c r="INB20" s="40"/>
      <c r="IOA20" s="40"/>
      <c r="IOZ20" s="40"/>
      <c r="IPY20" s="40"/>
      <c r="IQX20" s="40"/>
      <c r="IRW20" s="40"/>
      <c r="ISV20" s="40"/>
      <c r="ITU20" s="40"/>
      <c r="IUT20" s="40"/>
      <c r="IVS20" s="40"/>
      <c r="IWR20" s="40"/>
      <c r="IXQ20" s="40"/>
      <c r="IYP20" s="40"/>
      <c r="IZO20" s="40"/>
      <c r="JAN20" s="40"/>
      <c r="JBM20" s="40"/>
      <c r="JCL20" s="40"/>
      <c r="JDK20" s="40"/>
      <c r="JEJ20" s="40"/>
      <c r="JFI20" s="40"/>
      <c r="JGH20" s="40"/>
      <c r="JHG20" s="40"/>
      <c r="JIF20" s="40"/>
      <c r="JJE20" s="40"/>
      <c r="JKD20" s="40"/>
      <c r="JLC20" s="40"/>
      <c r="JMB20" s="40"/>
      <c r="JNA20" s="40"/>
      <c r="JNZ20" s="40"/>
      <c r="JOY20" s="40"/>
      <c r="JPX20" s="40"/>
      <c r="JQW20" s="40"/>
      <c r="JRV20" s="40"/>
      <c r="JSU20" s="40"/>
      <c r="JTT20" s="40"/>
      <c r="JUS20" s="40"/>
      <c r="JVR20" s="40"/>
      <c r="JWQ20" s="40"/>
      <c r="JXP20" s="40"/>
      <c r="JYO20" s="40"/>
      <c r="JZN20" s="40"/>
      <c r="KAM20" s="40"/>
      <c r="KBL20" s="40"/>
      <c r="KCK20" s="40"/>
      <c r="KDJ20" s="40"/>
      <c r="KEI20" s="40"/>
      <c r="KFH20" s="40"/>
      <c r="KGG20" s="40"/>
      <c r="KHF20" s="40"/>
      <c r="KIE20" s="40"/>
      <c r="KJD20" s="40"/>
      <c r="KKC20" s="40"/>
      <c r="KLB20" s="40"/>
      <c r="KMA20" s="40"/>
      <c r="KMZ20" s="40"/>
      <c r="KNY20" s="40"/>
      <c r="KOX20" s="40"/>
      <c r="KPW20" s="40"/>
      <c r="KQV20" s="40"/>
      <c r="KRU20" s="40"/>
      <c r="KST20" s="40"/>
      <c r="KTS20" s="40"/>
      <c r="KUR20" s="40"/>
      <c r="KVQ20" s="40"/>
      <c r="KWP20" s="40"/>
      <c r="KXO20" s="40"/>
      <c r="KYN20" s="40"/>
      <c r="KZM20" s="40"/>
      <c r="LAL20" s="40"/>
      <c r="LBK20" s="40"/>
      <c r="LCJ20" s="40"/>
      <c r="LDI20" s="40"/>
      <c r="LEH20" s="40"/>
      <c r="LFG20" s="40"/>
      <c r="LGF20" s="40"/>
      <c r="LHE20" s="40"/>
      <c r="LID20" s="40"/>
      <c r="LJC20" s="40"/>
      <c r="LKB20" s="40"/>
      <c r="LLA20" s="40"/>
      <c r="LLZ20" s="40"/>
      <c r="LMY20" s="40"/>
      <c r="LNX20" s="40"/>
      <c r="LOW20" s="40"/>
      <c r="LPV20" s="40"/>
      <c r="LQU20" s="40"/>
      <c r="LRT20" s="40"/>
      <c r="LSS20" s="40"/>
      <c r="LTR20" s="40"/>
      <c r="LUQ20" s="40"/>
      <c r="LVP20" s="40"/>
      <c r="LWO20" s="40"/>
      <c r="LXN20" s="40"/>
      <c r="LYM20" s="40"/>
      <c r="LZL20" s="40"/>
      <c r="MAK20" s="40"/>
      <c r="MBJ20" s="40"/>
      <c r="MCI20" s="40"/>
      <c r="MDH20" s="40"/>
      <c r="MEG20" s="40"/>
      <c r="MFF20" s="40"/>
      <c r="MGE20" s="40"/>
      <c r="MHD20" s="40"/>
      <c r="MIC20" s="40"/>
      <c r="MJB20" s="40"/>
      <c r="MKA20" s="40"/>
      <c r="MKZ20" s="40"/>
      <c r="MLY20" s="40"/>
      <c r="MMX20" s="40"/>
      <c r="MNW20" s="40"/>
      <c r="MOV20" s="40"/>
      <c r="MPU20" s="40"/>
      <c r="MQT20" s="40"/>
      <c r="MRS20" s="40"/>
      <c r="MSR20" s="40"/>
      <c r="MTQ20" s="40"/>
      <c r="MUP20" s="40"/>
      <c r="MVO20" s="40"/>
      <c r="MWN20" s="40"/>
      <c r="MXM20" s="40"/>
      <c r="MYL20" s="40"/>
      <c r="MZK20" s="40"/>
      <c r="NAJ20" s="40"/>
      <c r="NBI20" s="40"/>
      <c r="NCH20" s="40"/>
      <c r="NDG20" s="40"/>
      <c r="NEF20" s="40"/>
      <c r="NFE20" s="40"/>
      <c r="NGD20" s="40"/>
      <c r="NHC20" s="40"/>
      <c r="NIB20" s="40"/>
      <c r="NJA20" s="40"/>
      <c r="NJZ20" s="40"/>
      <c r="NKY20" s="40"/>
      <c r="NLX20" s="40"/>
      <c r="NMW20" s="40"/>
      <c r="NNV20" s="40"/>
      <c r="NOU20" s="40"/>
      <c r="NPT20" s="40"/>
      <c r="NQS20" s="40"/>
      <c r="NRR20" s="40"/>
      <c r="NSQ20" s="40"/>
      <c r="NTP20" s="40"/>
      <c r="NUO20" s="40"/>
      <c r="NVN20" s="40"/>
      <c r="NWM20" s="40"/>
      <c r="NXL20" s="40"/>
      <c r="NYK20" s="40"/>
      <c r="NZJ20" s="40"/>
      <c r="OAI20" s="40"/>
      <c r="OBH20" s="40"/>
      <c r="OCG20" s="40"/>
      <c r="ODF20" s="40"/>
      <c r="OEE20" s="40"/>
      <c r="OFD20" s="40"/>
      <c r="OGC20" s="40"/>
      <c r="OHB20" s="40"/>
      <c r="OIA20" s="40"/>
      <c r="OIZ20" s="40"/>
      <c r="OJY20" s="40"/>
      <c r="OKX20" s="40"/>
      <c r="OLW20" s="40"/>
      <c r="OMV20" s="40"/>
      <c r="ONU20" s="40"/>
      <c r="OOT20" s="40"/>
      <c r="OPS20" s="40"/>
      <c r="OQR20" s="40"/>
      <c r="ORQ20" s="40"/>
      <c r="OSP20" s="40"/>
      <c r="OTO20" s="40"/>
      <c r="OUN20" s="40"/>
      <c r="OVM20" s="40"/>
      <c r="OWL20" s="40"/>
      <c r="OXK20" s="40"/>
      <c r="OYJ20" s="40"/>
      <c r="OZI20" s="40"/>
      <c r="PAH20" s="40"/>
      <c r="PBG20" s="40"/>
      <c r="PCF20" s="40"/>
      <c r="PDE20" s="40"/>
      <c r="PED20" s="40"/>
      <c r="PFC20" s="40"/>
      <c r="PGB20" s="40"/>
      <c r="PHA20" s="40"/>
      <c r="PHZ20" s="40"/>
      <c r="PIY20" s="40"/>
      <c r="PJX20" s="40"/>
      <c r="PKW20" s="40"/>
      <c r="PLV20" s="40"/>
      <c r="PMU20" s="40"/>
      <c r="PNT20" s="40"/>
      <c r="POS20" s="40"/>
      <c r="PPR20" s="40"/>
      <c r="PQQ20" s="40"/>
      <c r="PRP20" s="40"/>
      <c r="PSO20" s="40"/>
      <c r="PTN20" s="40"/>
      <c r="PUM20" s="40"/>
      <c r="PVL20" s="40"/>
      <c r="PWK20" s="40"/>
      <c r="PXJ20" s="40"/>
      <c r="PYI20" s="40"/>
      <c r="PZH20" s="40"/>
      <c r="QAG20" s="40"/>
      <c r="QBF20" s="40"/>
      <c r="QCE20" s="40"/>
      <c r="QDD20" s="40"/>
      <c r="QEC20" s="40"/>
      <c r="QFB20" s="40"/>
      <c r="QGA20" s="40"/>
      <c r="QGZ20" s="40"/>
      <c r="QHY20" s="40"/>
      <c r="QIX20" s="40"/>
      <c r="QJW20" s="40"/>
      <c r="QKV20" s="40"/>
      <c r="QLU20" s="40"/>
      <c r="QMT20" s="40"/>
      <c r="QNS20" s="40"/>
      <c r="QOR20" s="40"/>
      <c r="QPQ20" s="40"/>
      <c r="QQP20" s="40"/>
      <c r="QRO20" s="40"/>
      <c r="QSN20" s="40"/>
      <c r="QTM20" s="40"/>
      <c r="QUL20" s="40"/>
      <c r="QVK20" s="40"/>
      <c r="QWJ20" s="40"/>
      <c r="QXI20" s="40"/>
      <c r="QYH20" s="40"/>
      <c r="QZG20" s="40"/>
      <c r="RAF20" s="40"/>
      <c r="RBE20" s="40"/>
      <c r="RCD20" s="40"/>
      <c r="RDC20" s="40"/>
      <c r="REB20" s="40"/>
      <c r="RFA20" s="40"/>
      <c r="RFZ20" s="40"/>
      <c r="RGY20" s="40"/>
      <c r="RHX20" s="40"/>
      <c r="RIW20" s="40"/>
      <c r="RJV20" s="40"/>
      <c r="RKU20" s="40"/>
      <c r="RLT20" s="40"/>
      <c r="RMS20" s="40"/>
      <c r="RNR20" s="40"/>
      <c r="ROQ20" s="40"/>
      <c r="RPP20" s="40"/>
      <c r="RQO20" s="40"/>
      <c r="RRN20" s="40"/>
      <c r="RSM20" s="40"/>
      <c r="RTL20" s="40"/>
      <c r="RUK20" s="40"/>
      <c r="RVJ20" s="40"/>
      <c r="RWI20" s="40"/>
      <c r="RXH20" s="40"/>
      <c r="RYG20" s="40"/>
      <c r="RZF20" s="40"/>
      <c r="SAE20" s="40"/>
      <c r="SBD20" s="40"/>
      <c r="SCC20" s="40"/>
      <c r="SDB20" s="40"/>
      <c r="SEA20" s="40"/>
      <c r="SEZ20" s="40"/>
      <c r="SFY20" s="40"/>
      <c r="SGX20" s="40"/>
      <c r="SHW20" s="40"/>
      <c r="SIV20" s="40"/>
      <c r="SJU20" s="40"/>
      <c r="SKT20" s="40"/>
      <c r="SLS20" s="40"/>
      <c r="SMR20" s="40"/>
      <c r="SNQ20" s="40"/>
      <c r="SOP20" s="40"/>
      <c r="SPO20" s="40"/>
      <c r="SQN20" s="40"/>
      <c r="SRM20" s="40"/>
      <c r="SSL20" s="40"/>
      <c r="STK20" s="40"/>
      <c r="SUJ20" s="40"/>
      <c r="SVI20" s="40"/>
      <c r="SWH20" s="40"/>
      <c r="SXG20" s="40"/>
      <c r="SYF20" s="40"/>
      <c r="SZE20" s="40"/>
      <c r="TAD20" s="40"/>
      <c r="TBC20" s="40"/>
      <c r="TCB20" s="40"/>
      <c r="TDA20" s="40"/>
      <c r="TDZ20" s="40"/>
      <c r="TEY20" s="40"/>
      <c r="TFX20" s="40"/>
      <c r="TGW20" s="40"/>
      <c r="THV20" s="40"/>
      <c r="TIU20" s="40"/>
      <c r="TJT20" s="40"/>
      <c r="TKS20" s="40"/>
      <c r="TLR20" s="40"/>
      <c r="TMQ20" s="40"/>
      <c r="TNP20" s="40"/>
      <c r="TOO20" s="40"/>
      <c r="TPN20" s="40"/>
      <c r="TQM20" s="40"/>
      <c r="TRL20" s="40"/>
      <c r="TSK20" s="40"/>
      <c r="TTJ20" s="40"/>
      <c r="TUI20" s="40"/>
      <c r="TVH20" s="40"/>
      <c r="TWG20" s="40"/>
      <c r="TXF20" s="40"/>
      <c r="TYE20" s="40"/>
      <c r="TZD20" s="40"/>
      <c r="UAC20" s="40"/>
      <c r="UBB20" s="40"/>
      <c r="UCA20" s="40"/>
      <c r="UCZ20" s="40"/>
      <c r="UDY20" s="40"/>
      <c r="UEX20" s="40"/>
      <c r="UFW20" s="40"/>
      <c r="UGV20" s="40"/>
      <c r="UHU20" s="40"/>
      <c r="UIT20" s="40"/>
      <c r="UJS20" s="40"/>
      <c r="UKR20" s="40"/>
      <c r="ULQ20" s="40"/>
      <c r="UMP20" s="40"/>
      <c r="UNO20" s="40"/>
      <c r="UON20" s="40"/>
      <c r="UPM20" s="40"/>
      <c r="UQL20" s="40"/>
      <c r="URK20" s="40"/>
      <c r="USJ20" s="40"/>
      <c r="UTI20" s="40"/>
      <c r="UUH20" s="40"/>
      <c r="UVG20" s="40"/>
      <c r="UWF20" s="40"/>
      <c r="UXE20" s="40"/>
      <c r="UYD20" s="40"/>
      <c r="UZC20" s="40"/>
      <c r="VAB20" s="40"/>
      <c r="VBA20" s="40"/>
      <c r="VBZ20" s="40"/>
      <c r="VCY20" s="40"/>
      <c r="VDX20" s="40"/>
      <c r="VEW20" s="40"/>
      <c r="VFV20" s="40"/>
      <c r="VGU20" s="40"/>
      <c r="VHT20" s="40"/>
      <c r="VIS20" s="40"/>
      <c r="VJR20" s="40"/>
      <c r="VKQ20" s="40"/>
      <c r="VLP20" s="40"/>
      <c r="VMO20" s="40"/>
      <c r="VNN20" s="40"/>
      <c r="VOM20" s="40"/>
      <c r="VPL20" s="40"/>
      <c r="VQK20" s="40"/>
      <c r="VRJ20" s="40"/>
      <c r="VSI20" s="40"/>
      <c r="VTH20" s="40"/>
      <c r="VUG20" s="40"/>
      <c r="VVF20" s="40"/>
      <c r="VWE20" s="40"/>
      <c r="VXD20" s="40"/>
      <c r="VYC20" s="40"/>
      <c r="VZB20" s="40"/>
      <c r="WAA20" s="40"/>
      <c r="WAZ20" s="40"/>
      <c r="WBY20" s="40"/>
      <c r="WCX20" s="40"/>
      <c r="WDW20" s="40"/>
      <c r="WEV20" s="40"/>
      <c r="WFU20" s="40"/>
      <c r="WGT20" s="40"/>
      <c r="WHS20" s="40"/>
      <c r="WIR20" s="40"/>
      <c r="WJQ20" s="40"/>
      <c r="WKP20" s="40"/>
      <c r="WLO20" s="40"/>
      <c r="WMN20" s="40"/>
      <c r="WNM20" s="40"/>
      <c r="WOL20" s="40"/>
      <c r="WPK20" s="40"/>
      <c r="WQJ20" s="40"/>
      <c r="WRI20" s="40"/>
      <c r="WSH20" s="40"/>
      <c r="WTG20" s="40"/>
      <c r="WUF20" s="40"/>
      <c r="WVE20" s="40"/>
      <c r="WWD20" s="40"/>
      <c r="WXC20" s="40"/>
      <c r="WYB20" s="40"/>
      <c r="WZA20" s="40"/>
      <c r="WZZ20" s="40"/>
      <c r="XAY20" s="40"/>
      <c r="XBX20" s="40"/>
      <c r="XCW20" s="40"/>
      <c r="XDV20" s="40"/>
      <c r="XEU20" s="40"/>
    </row>
    <row r="21" spans="1:1000 1025:2025 2050:3050 3075:4075 4100:5100 5125:6125 6150:7150 7175:8175 8200:9200 9225:10225 10250:11250 11275:12275 12300:13300 13325:14325 14350:15350 15375:16375" ht="13.5" hidden="1" x14ac:dyDescent="0.25">
      <c r="A21" s="121" t="s">
        <v>43</v>
      </c>
      <c r="B21" s="66">
        <v>1.8</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66">
        <v>4</v>
      </c>
      <c r="U21" s="66">
        <v>5.5</v>
      </c>
      <c r="V21" s="66">
        <v>2.5</v>
      </c>
      <c r="W21" s="66"/>
      <c r="X21" s="66">
        <v>1.8</v>
      </c>
      <c r="Y21" s="66"/>
      <c r="Z21" s="121">
        <v>2.5</v>
      </c>
      <c r="AA21" s="121">
        <v>4</v>
      </c>
      <c r="AB21" s="121">
        <v>5.5</v>
      </c>
      <c r="AC21" s="121"/>
      <c r="AD21" s="121"/>
      <c r="AX21" s="40"/>
      <c r="BW21" s="40"/>
      <c r="CV21" s="40"/>
      <c r="DU21" s="40"/>
      <c r="ET21" s="40"/>
      <c r="FS21" s="40"/>
      <c r="GR21" s="40"/>
      <c r="HQ21" s="40"/>
      <c r="IP21" s="40"/>
      <c r="JO21" s="40"/>
      <c r="KN21" s="40"/>
      <c r="LM21" s="40"/>
      <c r="ML21" s="40"/>
      <c r="NK21" s="40"/>
      <c r="OJ21" s="40"/>
      <c r="PI21" s="40"/>
      <c r="QH21" s="40"/>
      <c r="RG21" s="40"/>
      <c r="SF21" s="40"/>
      <c r="TE21" s="40"/>
      <c r="UD21" s="40"/>
      <c r="VC21" s="40"/>
      <c r="WB21" s="40"/>
      <c r="XA21" s="40"/>
      <c r="XZ21" s="40"/>
      <c r="YY21" s="40"/>
      <c r="ZX21" s="40"/>
      <c r="AAW21" s="40"/>
      <c r="ABV21" s="40"/>
      <c r="ACU21" s="40"/>
      <c r="ADT21" s="40"/>
      <c r="AES21" s="40"/>
      <c r="AFR21" s="40"/>
      <c r="AGQ21" s="40"/>
      <c r="AHP21" s="40"/>
      <c r="AIO21" s="40"/>
      <c r="AJN21" s="40"/>
      <c r="AKM21" s="40"/>
      <c r="ALL21" s="40"/>
      <c r="AMK21" s="40"/>
      <c r="ANJ21" s="40"/>
      <c r="AOI21" s="40"/>
      <c r="APH21" s="40"/>
      <c r="AQG21" s="40"/>
      <c r="ARF21" s="40"/>
      <c r="ASE21" s="40"/>
      <c r="ATD21" s="40"/>
      <c r="AUC21" s="40"/>
      <c r="AVB21" s="40"/>
      <c r="AWA21" s="40"/>
      <c r="AWZ21" s="40"/>
      <c r="AXY21" s="40"/>
      <c r="AYX21" s="40"/>
      <c r="AZW21" s="40"/>
      <c r="BAV21" s="40"/>
      <c r="BBU21" s="40"/>
      <c r="BCT21" s="40"/>
      <c r="BDS21" s="40"/>
      <c r="BER21" s="40"/>
      <c r="BFQ21" s="40"/>
      <c r="BGP21" s="40"/>
      <c r="BHO21" s="40"/>
      <c r="BIN21" s="40"/>
      <c r="BJM21" s="40"/>
      <c r="BKL21" s="40"/>
      <c r="BLK21" s="40"/>
      <c r="BMJ21" s="40"/>
      <c r="BNI21" s="40"/>
      <c r="BOH21" s="40"/>
      <c r="BPG21" s="40"/>
      <c r="BQF21" s="40"/>
      <c r="BRE21" s="40"/>
      <c r="BSD21" s="40"/>
      <c r="BTC21" s="40"/>
      <c r="BUB21" s="40"/>
      <c r="BVA21" s="40"/>
      <c r="BVZ21" s="40"/>
      <c r="BWY21" s="40"/>
      <c r="BXX21" s="40"/>
      <c r="BYW21" s="40"/>
      <c r="BZV21" s="40"/>
      <c r="CAU21" s="40"/>
      <c r="CBT21" s="40"/>
      <c r="CCS21" s="40"/>
      <c r="CDR21" s="40"/>
      <c r="CEQ21" s="40"/>
      <c r="CFP21" s="40"/>
      <c r="CGO21" s="40"/>
      <c r="CHN21" s="40"/>
      <c r="CIM21" s="40"/>
      <c r="CJL21" s="40"/>
      <c r="CKK21" s="40"/>
      <c r="CLJ21" s="40"/>
      <c r="CMI21" s="40"/>
      <c r="CNH21" s="40"/>
      <c r="COG21" s="40"/>
      <c r="CPF21" s="40"/>
      <c r="CQE21" s="40"/>
      <c r="CRD21" s="40"/>
      <c r="CSC21" s="40"/>
      <c r="CTB21" s="40"/>
      <c r="CUA21" s="40"/>
      <c r="CUZ21" s="40"/>
      <c r="CVY21" s="40"/>
      <c r="CWX21" s="40"/>
      <c r="CXW21" s="40"/>
      <c r="CYV21" s="40"/>
      <c r="CZU21" s="40"/>
      <c r="DAT21" s="40"/>
      <c r="DBS21" s="40"/>
      <c r="DCR21" s="40"/>
      <c r="DDQ21" s="40"/>
      <c r="DEP21" s="40"/>
      <c r="DFO21" s="40"/>
      <c r="DGN21" s="40"/>
      <c r="DHM21" s="40"/>
      <c r="DIL21" s="40"/>
      <c r="DJK21" s="40"/>
      <c r="DKJ21" s="40"/>
      <c r="DLI21" s="40"/>
      <c r="DMH21" s="40"/>
      <c r="DNG21" s="40"/>
      <c r="DOF21" s="40"/>
      <c r="DPE21" s="40"/>
      <c r="DQD21" s="40"/>
      <c r="DRC21" s="40"/>
      <c r="DSB21" s="40"/>
      <c r="DTA21" s="40"/>
      <c r="DTZ21" s="40"/>
      <c r="DUY21" s="40"/>
      <c r="DVX21" s="40"/>
      <c r="DWW21" s="40"/>
      <c r="DXV21" s="40"/>
      <c r="DYU21" s="40"/>
      <c r="DZT21" s="40"/>
      <c r="EAS21" s="40"/>
      <c r="EBR21" s="40"/>
      <c r="ECQ21" s="40"/>
      <c r="EDP21" s="40"/>
      <c r="EEO21" s="40"/>
      <c r="EFN21" s="40"/>
      <c r="EGM21" s="40"/>
      <c r="EHL21" s="40"/>
      <c r="EIK21" s="40"/>
      <c r="EJJ21" s="40"/>
      <c r="EKI21" s="40"/>
      <c r="ELH21" s="40"/>
      <c r="EMG21" s="40"/>
      <c r="ENF21" s="40"/>
      <c r="EOE21" s="40"/>
      <c r="EPD21" s="40"/>
      <c r="EQC21" s="40"/>
      <c r="ERB21" s="40"/>
      <c r="ESA21" s="40"/>
      <c r="ESZ21" s="40"/>
      <c r="ETY21" s="40"/>
      <c r="EUX21" s="40"/>
      <c r="EVW21" s="40"/>
      <c r="EWV21" s="40"/>
      <c r="EXU21" s="40"/>
      <c r="EYT21" s="40"/>
      <c r="EZS21" s="40"/>
      <c r="FAR21" s="40"/>
      <c r="FBQ21" s="40"/>
      <c r="FCP21" s="40"/>
      <c r="FDO21" s="40"/>
      <c r="FEN21" s="40"/>
      <c r="FFM21" s="40"/>
      <c r="FGL21" s="40"/>
      <c r="FHK21" s="40"/>
      <c r="FIJ21" s="40"/>
      <c r="FJI21" s="40"/>
      <c r="FKH21" s="40"/>
      <c r="FLG21" s="40"/>
      <c r="FMF21" s="40"/>
      <c r="FNE21" s="40"/>
      <c r="FOD21" s="40"/>
      <c r="FPC21" s="40"/>
      <c r="FQB21" s="40"/>
      <c r="FRA21" s="40"/>
      <c r="FRZ21" s="40"/>
      <c r="FSY21" s="40"/>
      <c r="FTX21" s="40"/>
      <c r="FUW21" s="40"/>
      <c r="FVV21" s="40"/>
      <c r="FWU21" s="40"/>
      <c r="FXT21" s="40"/>
      <c r="FYS21" s="40"/>
      <c r="FZR21" s="40"/>
      <c r="GAQ21" s="40"/>
      <c r="GBP21" s="40"/>
      <c r="GCO21" s="40"/>
      <c r="GDN21" s="40"/>
      <c r="GEM21" s="40"/>
      <c r="GFL21" s="40"/>
      <c r="GGK21" s="40"/>
      <c r="GHJ21" s="40"/>
      <c r="GII21" s="40"/>
      <c r="GJH21" s="40"/>
      <c r="GKG21" s="40"/>
      <c r="GLF21" s="40"/>
      <c r="GME21" s="40"/>
      <c r="GND21" s="40"/>
      <c r="GOC21" s="40"/>
      <c r="GPB21" s="40"/>
      <c r="GQA21" s="40"/>
      <c r="GQZ21" s="40"/>
      <c r="GRY21" s="40"/>
      <c r="GSX21" s="40"/>
      <c r="GTW21" s="40"/>
      <c r="GUV21" s="40"/>
      <c r="GVU21" s="40"/>
      <c r="GWT21" s="40"/>
      <c r="GXS21" s="40"/>
      <c r="GYR21" s="40"/>
      <c r="GZQ21" s="40"/>
      <c r="HAP21" s="40"/>
      <c r="HBO21" s="40"/>
      <c r="HCN21" s="40"/>
      <c r="HDM21" s="40"/>
      <c r="HEL21" s="40"/>
      <c r="HFK21" s="40"/>
      <c r="HGJ21" s="40"/>
      <c r="HHI21" s="40"/>
      <c r="HIH21" s="40"/>
      <c r="HJG21" s="40"/>
      <c r="HKF21" s="40"/>
      <c r="HLE21" s="40"/>
      <c r="HMD21" s="40"/>
      <c r="HNC21" s="40"/>
      <c r="HOB21" s="40"/>
      <c r="HPA21" s="40"/>
      <c r="HPZ21" s="40"/>
      <c r="HQY21" s="40"/>
      <c r="HRX21" s="40"/>
      <c r="HSW21" s="40"/>
      <c r="HTV21" s="40"/>
      <c r="HUU21" s="40"/>
      <c r="HVT21" s="40"/>
      <c r="HWS21" s="40"/>
      <c r="HXR21" s="40"/>
      <c r="HYQ21" s="40"/>
      <c r="HZP21" s="40"/>
      <c r="IAO21" s="40"/>
      <c r="IBN21" s="40"/>
      <c r="ICM21" s="40"/>
      <c r="IDL21" s="40"/>
      <c r="IEK21" s="40"/>
      <c r="IFJ21" s="40"/>
      <c r="IGI21" s="40"/>
      <c r="IHH21" s="40"/>
      <c r="IIG21" s="40"/>
      <c r="IJF21" s="40"/>
      <c r="IKE21" s="40"/>
      <c r="ILD21" s="40"/>
      <c r="IMC21" s="40"/>
      <c r="INB21" s="40"/>
      <c r="IOA21" s="40"/>
      <c r="IOZ21" s="40"/>
      <c r="IPY21" s="40"/>
      <c r="IQX21" s="40"/>
      <c r="IRW21" s="40"/>
      <c r="ISV21" s="40"/>
      <c r="ITU21" s="40"/>
      <c r="IUT21" s="40"/>
      <c r="IVS21" s="40"/>
      <c r="IWR21" s="40"/>
      <c r="IXQ21" s="40"/>
      <c r="IYP21" s="40"/>
      <c r="IZO21" s="40"/>
      <c r="JAN21" s="40"/>
      <c r="JBM21" s="40"/>
      <c r="JCL21" s="40"/>
      <c r="JDK21" s="40"/>
      <c r="JEJ21" s="40"/>
      <c r="JFI21" s="40"/>
      <c r="JGH21" s="40"/>
      <c r="JHG21" s="40"/>
      <c r="JIF21" s="40"/>
      <c r="JJE21" s="40"/>
      <c r="JKD21" s="40"/>
      <c r="JLC21" s="40"/>
      <c r="JMB21" s="40"/>
      <c r="JNA21" s="40"/>
      <c r="JNZ21" s="40"/>
      <c r="JOY21" s="40"/>
      <c r="JPX21" s="40"/>
      <c r="JQW21" s="40"/>
      <c r="JRV21" s="40"/>
      <c r="JSU21" s="40"/>
      <c r="JTT21" s="40"/>
      <c r="JUS21" s="40"/>
      <c r="JVR21" s="40"/>
      <c r="JWQ21" s="40"/>
      <c r="JXP21" s="40"/>
      <c r="JYO21" s="40"/>
      <c r="JZN21" s="40"/>
      <c r="KAM21" s="40"/>
      <c r="KBL21" s="40"/>
      <c r="KCK21" s="40"/>
      <c r="KDJ21" s="40"/>
      <c r="KEI21" s="40"/>
      <c r="KFH21" s="40"/>
      <c r="KGG21" s="40"/>
      <c r="KHF21" s="40"/>
      <c r="KIE21" s="40"/>
      <c r="KJD21" s="40"/>
      <c r="KKC21" s="40"/>
      <c r="KLB21" s="40"/>
      <c r="KMA21" s="40"/>
      <c r="KMZ21" s="40"/>
      <c r="KNY21" s="40"/>
      <c r="KOX21" s="40"/>
      <c r="KPW21" s="40"/>
      <c r="KQV21" s="40"/>
      <c r="KRU21" s="40"/>
      <c r="KST21" s="40"/>
      <c r="KTS21" s="40"/>
      <c r="KUR21" s="40"/>
      <c r="KVQ21" s="40"/>
      <c r="KWP21" s="40"/>
      <c r="KXO21" s="40"/>
      <c r="KYN21" s="40"/>
      <c r="KZM21" s="40"/>
      <c r="LAL21" s="40"/>
      <c r="LBK21" s="40"/>
      <c r="LCJ21" s="40"/>
      <c r="LDI21" s="40"/>
      <c r="LEH21" s="40"/>
      <c r="LFG21" s="40"/>
      <c r="LGF21" s="40"/>
      <c r="LHE21" s="40"/>
      <c r="LID21" s="40"/>
      <c r="LJC21" s="40"/>
      <c r="LKB21" s="40"/>
      <c r="LLA21" s="40"/>
      <c r="LLZ21" s="40"/>
      <c r="LMY21" s="40"/>
      <c r="LNX21" s="40"/>
      <c r="LOW21" s="40"/>
      <c r="LPV21" s="40"/>
      <c r="LQU21" s="40"/>
      <c r="LRT21" s="40"/>
      <c r="LSS21" s="40"/>
      <c r="LTR21" s="40"/>
      <c r="LUQ21" s="40"/>
      <c r="LVP21" s="40"/>
      <c r="LWO21" s="40"/>
      <c r="LXN21" s="40"/>
      <c r="LYM21" s="40"/>
      <c r="LZL21" s="40"/>
      <c r="MAK21" s="40"/>
      <c r="MBJ21" s="40"/>
      <c r="MCI21" s="40"/>
      <c r="MDH21" s="40"/>
      <c r="MEG21" s="40"/>
      <c r="MFF21" s="40"/>
      <c r="MGE21" s="40"/>
      <c r="MHD21" s="40"/>
      <c r="MIC21" s="40"/>
      <c r="MJB21" s="40"/>
      <c r="MKA21" s="40"/>
      <c r="MKZ21" s="40"/>
      <c r="MLY21" s="40"/>
      <c r="MMX21" s="40"/>
      <c r="MNW21" s="40"/>
      <c r="MOV21" s="40"/>
      <c r="MPU21" s="40"/>
      <c r="MQT21" s="40"/>
      <c r="MRS21" s="40"/>
      <c r="MSR21" s="40"/>
      <c r="MTQ21" s="40"/>
      <c r="MUP21" s="40"/>
      <c r="MVO21" s="40"/>
      <c r="MWN21" s="40"/>
      <c r="MXM21" s="40"/>
      <c r="MYL21" s="40"/>
      <c r="MZK21" s="40"/>
      <c r="NAJ21" s="40"/>
      <c r="NBI21" s="40"/>
      <c r="NCH21" s="40"/>
      <c r="NDG21" s="40"/>
      <c r="NEF21" s="40"/>
      <c r="NFE21" s="40"/>
      <c r="NGD21" s="40"/>
      <c r="NHC21" s="40"/>
      <c r="NIB21" s="40"/>
      <c r="NJA21" s="40"/>
      <c r="NJZ21" s="40"/>
      <c r="NKY21" s="40"/>
      <c r="NLX21" s="40"/>
      <c r="NMW21" s="40"/>
      <c r="NNV21" s="40"/>
      <c r="NOU21" s="40"/>
      <c r="NPT21" s="40"/>
      <c r="NQS21" s="40"/>
      <c r="NRR21" s="40"/>
      <c r="NSQ21" s="40"/>
      <c r="NTP21" s="40"/>
      <c r="NUO21" s="40"/>
      <c r="NVN21" s="40"/>
      <c r="NWM21" s="40"/>
      <c r="NXL21" s="40"/>
      <c r="NYK21" s="40"/>
      <c r="NZJ21" s="40"/>
      <c r="OAI21" s="40"/>
      <c r="OBH21" s="40"/>
      <c r="OCG21" s="40"/>
      <c r="ODF21" s="40"/>
      <c r="OEE21" s="40"/>
      <c r="OFD21" s="40"/>
      <c r="OGC21" s="40"/>
      <c r="OHB21" s="40"/>
      <c r="OIA21" s="40"/>
      <c r="OIZ21" s="40"/>
      <c r="OJY21" s="40"/>
      <c r="OKX21" s="40"/>
      <c r="OLW21" s="40"/>
      <c r="OMV21" s="40"/>
      <c r="ONU21" s="40"/>
      <c r="OOT21" s="40"/>
      <c r="OPS21" s="40"/>
      <c r="OQR21" s="40"/>
      <c r="ORQ21" s="40"/>
      <c r="OSP21" s="40"/>
      <c r="OTO21" s="40"/>
      <c r="OUN21" s="40"/>
      <c r="OVM21" s="40"/>
      <c r="OWL21" s="40"/>
      <c r="OXK21" s="40"/>
      <c r="OYJ21" s="40"/>
      <c r="OZI21" s="40"/>
      <c r="PAH21" s="40"/>
      <c r="PBG21" s="40"/>
      <c r="PCF21" s="40"/>
      <c r="PDE21" s="40"/>
      <c r="PED21" s="40"/>
      <c r="PFC21" s="40"/>
      <c r="PGB21" s="40"/>
      <c r="PHA21" s="40"/>
      <c r="PHZ21" s="40"/>
      <c r="PIY21" s="40"/>
      <c r="PJX21" s="40"/>
      <c r="PKW21" s="40"/>
      <c r="PLV21" s="40"/>
      <c r="PMU21" s="40"/>
      <c r="PNT21" s="40"/>
      <c r="POS21" s="40"/>
      <c r="PPR21" s="40"/>
      <c r="PQQ21" s="40"/>
      <c r="PRP21" s="40"/>
      <c r="PSO21" s="40"/>
      <c r="PTN21" s="40"/>
      <c r="PUM21" s="40"/>
      <c r="PVL21" s="40"/>
      <c r="PWK21" s="40"/>
      <c r="PXJ21" s="40"/>
      <c r="PYI21" s="40"/>
      <c r="PZH21" s="40"/>
      <c r="QAG21" s="40"/>
      <c r="QBF21" s="40"/>
      <c r="QCE21" s="40"/>
      <c r="QDD21" s="40"/>
      <c r="QEC21" s="40"/>
      <c r="QFB21" s="40"/>
      <c r="QGA21" s="40"/>
      <c r="QGZ21" s="40"/>
      <c r="QHY21" s="40"/>
      <c r="QIX21" s="40"/>
      <c r="QJW21" s="40"/>
      <c r="QKV21" s="40"/>
      <c r="QLU21" s="40"/>
      <c r="QMT21" s="40"/>
      <c r="QNS21" s="40"/>
      <c r="QOR21" s="40"/>
      <c r="QPQ21" s="40"/>
      <c r="QQP21" s="40"/>
      <c r="QRO21" s="40"/>
      <c r="QSN21" s="40"/>
      <c r="QTM21" s="40"/>
      <c r="QUL21" s="40"/>
      <c r="QVK21" s="40"/>
      <c r="QWJ21" s="40"/>
      <c r="QXI21" s="40"/>
      <c r="QYH21" s="40"/>
      <c r="QZG21" s="40"/>
      <c r="RAF21" s="40"/>
      <c r="RBE21" s="40"/>
      <c r="RCD21" s="40"/>
      <c r="RDC21" s="40"/>
      <c r="REB21" s="40"/>
      <c r="RFA21" s="40"/>
      <c r="RFZ21" s="40"/>
      <c r="RGY21" s="40"/>
      <c r="RHX21" s="40"/>
      <c r="RIW21" s="40"/>
      <c r="RJV21" s="40"/>
      <c r="RKU21" s="40"/>
      <c r="RLT21" s="40"/>
      <c r="RMS21" s="40"/>
      <c r="RNR21" s="40"/>
      <c r="ROQ21" s="40"/>
      <c r="RPP21" s="40"/>
      <c r="RQO21" s="40"/>
      <c r="RRN21" s="40"/>
      <c r="RSM21" s="40"/>
      <c r="RTL21" s="40"/>
      <c r="RUK21" s="40"/>
      <c r="RVJ21" s="40"/>
      <c r="RWI21" s="40"/>
      <c r="RXH21" s="40"/>
      <c r="RYG21" s="40"/>
      <c r="RZF21" s="40"/>
      <c r="SAE21" s="40"/>
      <c r="SBD21" s="40"/>
      <c r="SCC21" s="40"/>
      <c r="SDB21" s="40"/>
      <c r="SEA21" s="40"/>
      <c r="SEZ21" s="40"/>
      <c r="SFY21" s="40"/>
      <c r="SGX21" s="40"/>
      <c r="SHW21" s="40"/>
      <c r="SIV21" s="40"/>
      <c r="SJU21" s="40"/>
      <c r="SKT21" s="40"/>
      <c r="SLS21" s="40"/>
      <c r="SMR21" s="40"/>
      <c r="SNQ21" s="40"/>
      <c r="SOP21" s="40"/>
      <c r="SPO21" s="40"/>
      <c r="SQN21" s="40"/>
      <c r="SRM21" s="40"/>
      <c r="SSL21" s="40"/>
      <c r="STK21" s="40"/>
      <c r="SUJ21" s="40"/>
      <c r="SVI21" s="40"/>
      <c r="SWH21" s="40"/>
      <c r="SXG21" s="40"/>
      <c r="SYF21" s="40"/>
      <c r="SZE21" s="40"/>
      <c r="TAD21" s="40"/>
      <c r="TBC21" s="40"/>
      <c r="TCB21" s="40"/>
      <c r="TDA21" s="40"/>
      <c r="TDZ21" s="40"/>
      <c r="TEY21" s="40"/>
      <c r="TFX21" s="40"/>
      <c r="TGW21" s="40"/>
      <c r="THV21" s="40"/>
      <c r="TIU21" s="40"/>
      <c r="TJT21" s="40"/>
      <c r="TKS21" s="40"/>
      <c r="TLR21" s="40"/>
      <c r="TMQ21" s="40"/>
      <c r="TNP21" s="40"/>
      <c r="TOO21" s="40"/>
      <c r="TPN21" s="40"/>
      <c r="TQM21" s="40"/>
      <c r="TRL21" s="40"/>
      <c r="TSK21" s="40"/>
      <c r="TTJ21" s="40"/>
      <c r="TUI21" s="40"/>
      <c r="TVH21" s="40"/>
      <c r="TWG21" s="40"/>
      <c r="TXF21" s="40"/>
      <c r="TYE21" s="40"/>
      <c r="TZD21" s="40"/>
      <c r="UAC21" s="40"/>
      <c r="UBB21" s="40"/>
      <c r="UCA21" s="40"/>
      <c r="UCZ21" s="40"/>
      <c r="UDY21" s="40"/>
      <c r="UEX21" s="40"/>
      <c r="UFW21" s="40"/>
      <c r="UGV21" s="40"/>
      <c r="UHU21" s="40"/>
      <c r="UIT21" s="40"/>
      <c r="UJS21" s="40"/>
      <c r="UKR21" s="40"/>
      <c r="ULQ21" s="40"/>
      <c r="UMP21" s="40"/>
      <c r="UNO21" s="40"/>
      <c r="UON21" s="40"/>
      <c r="UPM21" s="40"/>
      <c r="UQL21" s="40"/>
      <c r="URK21" s="40"/>
      <c r="USJ21" s="40"/>
      <c r="UTI21" s="40"/>
      <c r="UUH21" s="40"/>
      <c r="UVG21" s="40"/>
      <c r="UWF21" s="40"/>
      <c r="UXE21" s="40"/>
      <c r="UYD21" s="40"/>
      <c r="UZC21" s="40"/>
      <c r="VAB21" s="40"/>
      <c r="VBA21" s="40"/>
      <c r="VBZ21" s="40"/>
      <c r="VCY21" s="40"/>
      <c r="VDX21" s="40"/>
      <c r="VEW21" s="40"/>
      <c r="VFV21" s="40"/>
      <c r="VGU21" s="40"/>
      <c r="VHT21" s="40"/>
      <c r="VIS21" s="40"/>
      <c r="VJR21" s="40"/>
      <c r="VKQ21" s="40"/>
      <c r="VLP21" s="40"/>
      <c r="VMO21" s="40"/>
      <c r="VNN21" s="40"/>
      <c r="VOM21" s="40"/>
      <c r="VPL21" s="40"/>
      <c r="VQK21" s="40"/>
      <c r="VRJ21" s="40"/>
      <c r="VSI21" s="40"/>
      <c r="VTH21" s="40"/>
      <c r="VUG21" s="40"/>
      <c r="VVF21" s="40"/>
      <c r="VWE21" s="40"/>
      <c r="VXD21" s="40"/>
      <c r="VYC21" s="40"/>
      <c r="VZB21" s="40"/>
      <c r="WAA21" s="40"/>
      <c r="WAZ21" s="40"/>
      <c r="WBY21" s="40"/>
      <c r="WCX21" s="40"/>
      <c r="WDW21" s="40"/>
      <c r="WEV21" s="40"/>
      <c r="WFU21" s="40"/>
      <c r="WGT21" s="40"/>
      <c r="WHS21" s="40"/>
      <c r="WIR21" s="40"/>
      <c r="WJQ21" s="40"/>
      <c r="WKP21" s="40"/>
      <c r="WLO21" s="40"/>
      <c r="WMN21" s="40"/>
      <c r="WNM21" s="40"/>
      <c r="WOL21" s="40"/>
      <c r="WPK21" s="40"/>
      <c r="WQJ21" s="40"/>
      <c r="WRI21" s="40"/>
      <c r="WSH21" s="40"/>
      <c r="WTG21" s="40"/>
      <c r="WUF21" s="40"/>
      <c r="WVE21" s="40"/>
      <c r="WWD21" s="40"/>
      <c r="WXC21" s="40"/>
      <c r="WYB21" s="40"/>
      <c r="WZA21" s="40"/>
      <c r="WZZ21" s="40"/>
      <c r="XAY21" s="40"/>
      <c r="XBX21" s="40"/>
      <c r="XCW21" s="40"/>
      <c r="XDV21" s="40"/>
      <c r="XEU21" s="40"/>
    </row>
    <row r="22" spans="1:1000 1025:2025 2050:3050 3075:4075 4100:5100 5125:6125 6150:7150 7175:8175 8200:9200 9225:10225 10250:11250 11275:12275 12300:13300 13325:14325 14350:15350 15375:16375" ht="13.5" hidden="1" x14ac:dyDescent="0.25">
      <c r="A22" s="121" t="s">
        <v>44</v>
      </c>
      <c r="B22" s="66">
        <v>1.5</v>
      </c>
      <c r="C22" s="122">
        <v>0</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66">
        <v>4</v>
      </c>
      <c r="U22" s="66">
        <v>5.5</v>
      </c>
      <c r="V22" s="66">
        <v>2.5</v>
      </c>
      <c r="W22" s="66"/>
      <c r="X22" s="66">
        <v>1.5</v>
      </c>
      <c r="Y22" s="66"/>
      <c r="Z22" s="121">
        <v>2.5</v>
      </c>
      <c r="AA22" s="121">
        <v>4</v>
      </c>
      <c r="AB22" s="121">
        <v>5.5</v>
      </c>
      <c r="AC22" s="121"/>
      <c r="AD22" s="121"/>
    </row>
    <row r="23" spans="1:1000 1025:2025 2050:3050 3075:4075 4100:5100 5125:6125 6150:7150 7175:8175 8200:9200 9225:10225 10250:11250 11275:12275 12300:13300 13325:14325 14350:15350 15375:16375" ht="13.5" hidden="1" x14ac:dyDescent="0.25">
      <c r="A23" s="121" t="s">
        <v>45</v>
      </c>
      <c r="B23" s="66">
        <v>4.5999999999999996</v>
      </c>
      <c r="C23" s="122">
        <v>0</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66">
        <v>4</v>
      </c>
      <c r="U23" s="66">
        <v>5.5</v>
      </c>
      <c r="V23" s="66">
        <v>2.5</v>
      </c>
      <c r="W23" s="66"/>
      <c r="X23" s="66">
        <v>4.5999999999999996</v>
      </c>
      <c r="Y23" s="66"/>
      <c r="Z23" s="121">
        <v>2.5</v>
      </c>
      <c r="AA23" s="121">
        <v>4</v>
      </c>
      <c r="AB23" s="121">
        <v>5.5</v>
      </c>
      <c r="AC23" s="121"/>
      <c r="AD23" s="121"/>
    </row>
    <row r="24" spans="1:1000 1025:2025 2050:3050 3075:4075 4100:5100 5125:6125 6150:7150 7175:8175 8200:9200 9225:10225 10250:11250 11275:12275 12300:13300 13325:14325 14350:15350 15375:16375" x14ac:dyDescent="0.25">
      <c r="A24" s="18" t="s">
        <v>46</v>
      </c>
      <c r="B24" s="166">
        <v>-0.1</v>
      </c>
      <c r="C24" s="66">
        <v>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4</v>
      </c>
      <c r="U24" s="66">
        <v>5.5</v>
      </c>
      <c r="V24" s="66">
        <v>2.5</v>
      </c>
      <c r="W24" s="125"/>
      <c r="X24" s="66">
        <v>-0.1</v>
      </c>
      <c r="Y24" s="125"/>
      <c r="Z24" s="66">
        <v>2.5</v>
      </c>
      <c r="AA24" s="66">
        <v>4</v>
      </c>
      <c r="AB24" s="66">
        <v>5.5</v>
      </c>
      <c r="AC24" s="66"/>
      <c r="AD24" s="66"/>
    </row>
    <row r="25" spans="1:1000 1025:2025 2050:3050 3075:4075 4100:5100 5125:6125 6150:7150 7175:8175 8200:9200 9225:10225 10250:11250 11275:12275 12300:13300 13325:14325 14350:15350 15375:16375" x14ac:dyDescent="0.25">
      <c r="A25" s="18" t="s">
        <v>47</v>
      </c>
      <c r="B25" s="166">
        <v>1.1000000000000001</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4</v>
      </c>
      <c r="U25" s="66">
        <v>5.5</v>
      </c>
      <c r="V25" s="66">
        <v>2.5</v>
      </c>
      <c r="W25" s="125"/>
      <c r="X25" s="66">
        <v>1.1000000000000001</v>
      </c>
      <c r="Y25" s="125"/>
      <c r="Z25" s="66">
        <v>2.5</v>
      </c>
      <c r="AA25" s="66">
        <v>4</v>
      </c>
      <c r="AB25" s="66">
        <v>5.5</v>
      </c>
      <c r="AC25" s="66"/>
      <c r="AD25" s="66"/>
    </row>
    <row r="26" spans="1:1000 1025:2025 2050:3050 3075:4075 4100:5100 5125:6125 6150:7150 7175:8175 8200:9200 9225:10225 10250:11250 11275:12275 12300:13300 13325:14325 14350:15350 15375:16375" x14ac:dyDescent="0.25">
      <c r="A26" s="18" t="s">
        <v>48</v>
      </c>
      <c r="B26" s="166">
        <v>1</v>
      </c>
      <c r="C26" s="166">
        <v>0</v>
      </c>
      <c r="D26" s="166">
        <v>0</v>
      </c>
      <c r="E26" s="166">
        <v>0</v>
      </c>
      <c r="F26" s="166">
        <v>0</v>
      </c>
      <c r="G26" s="166">
        <v>0</v>
      </c>
      <c r="H26" s="166">
        <v>0</v>
      </c>
      <c r="I26" s="166">
        <v>0</v>
      </c>
      <c r="J26" s="166">
        <v>0</v>
      </c>
      <c r="K26" s="166">
        <v>0</v>
      </c>
      <c r="L26" s="166">
        <v>0</v>
      </c>
      <c r="M26" s="166">
        <v>0</v>
      </c>
      <c r="N26" s="166">
        <v>0</v>
      </c>
      <c r="O26" s="166">
        <v>0</v>
      </c>
      <c r="P26" s="166">
        <v>0</v>
      </c>
      <c r="Q26" s="166">
        <v>0</v>
      </c>
      <c r="R26" s="166">
        <v>0</v>
      </c>
      <c r="S26" s="166">
        <v>0</v>
      </c>
      <c r="T26" s="66">
        <v>4</v>
      </c>
      <c r="U26" s="66">
        <v>5.5</v>
      </c>
      <c r="V26" s="66">
        <v>2.5</v>
      </c>
      <c r="W26" s="125"/>
      <c r="X26" s="66">
        <v>1</v>
      </c>
      <c r="Y26" s="125"/>
      <c r="Z26" s="66">
        <v>2.5</v>
      </c>
      <c r="AA26" s="66">
        <v>4</v>
      </c>
      <c r="AB26" s="66">
        <v>5.5</v>
      </c>
      <c r="AC26" s="66"/>
      <c r="AD26" s="66"/>
    </row>
    <row r="27" spans="1:1000 1025:2025 2050:3050 3075:4075 4100:5100 5125:6125 6150:7150 7175:8175 8200:9200 9225:10225 10250:11250 11275:12275 12300:13300 13325:14325 14350:15350 15375:16375" x14ac:dyDescent="0.25">
      <c r="A27" s="18" t="s">
        <v>49</v>
      </c>
      <c r="B27" s="166">
        <v>2.6</v>
      </c>
      <c r="C27" s="166">
        <v>0</v>
      </c>
      <c r="D27" s="166">
        <v>0</v>
      </c>
      <c r="E27" s="166">
        <v>0</v>
      </c>
      <c r="F27" s="166">
        <v>0</v>
      </c>
      <c r="G27" s="166">
        <v>0</v>
      </c>
      <c r="H27" s="166">
        <v>0</v>
      </c>
      <c r="I27" s="166">
        <v>0</v>
      </c>
      <c r="J27" s="166">
        <v>0</v>
      </c>
      <c r="K27" s="166">
        <v>0</v>
      </c>
      <c r="L27" s="166">
        <v>0</v>
      </c>
      <c r="M27" s="166">
        <v>0</v>
      </c>
      <c r="N27" s="166">
        <v>0</v>
      </c>
      <c r="O27" s="166">
        <v>0</v>
      </c>
      <c r="P27" s="166">
        <v>0</v>
      </c>
      <c r="Q27" s="166">
        <v>0</v>
      </c>
      <c r="R27" s="166">
        <v>0</v>
      </c>
      <c r="S27" s="166">
        <v>0</v>
      </c>
      <c r="T27" s="66">
        <v>4</v>
      </c>
      <c r="U27" s="66">
        <v>5.5</v>
      </c>
      <c r="V27" s="66">
        <v>2.5</v>
      </c>
      <c r="W27" s="125"/>
      <c r="X27" s="66">
        <v>2.6</v>
      </c>
      <c r="Y27" s="125"/>
      <c r="Z27" s="66">
        <v>2.5</v>
      </c>
      <c r="AA27" s="66">
        <v>4</v>
      </c>
      <c r="AB27" s="66">
        <v>5.5</v>
      </c>
      <c r="AC27" s="66"/>
      <c r="AD27" s="66"/>
    </row>
    <row r="28" spans="1:1000 1025:2025 2050:3050 3075:4075 4100:5100 5125:6125 6150:7150 7175:8175 8200:9200 9225:10225 10250:11250 11275:12275 12300:13300 13325:14325 14350:15350 15375:16375" x14ac:dyDescent="0.25">
      <c r="A28" s="18" t="s">
        <v>50</v>
      </c>
      <c r="B28" s="166">
        <v>3.7</v>
      </c>
      <c r="C28" s="166">
        <v>0</v>
      </c>
      <c r="D28" s="166">
        <v>0</v>
      </c>
      <c r="E28" s="166">
        <v>0</v>
      </c>
      <c r="F28" s="166">
        <v>0</v>
      </c>
      <c r="G28" s="166">
        <v>0</v>
      </c>
      <c r="H28" s="166">
        <v>0</v>
      </c>
      <c r="I28" s="166">
        <v>0</v>
      </c>
      <c r="J28" s="166">
        <v>0</v>
      </c>
      <c r="K28" s="166">
        <v>0</v>
      </c>
      <c r="L28" s="166">
        <v>0</v>
      </c>
      <c r="M28" s="166">
        <v>0</v>
      </c>
      <c r="N28" s="166">
        <v>0</v>
      </c>
      <c r="O28" s="166">
        <v>0</v>
      </c>
      <c r="P28" s="166">
        <v>0</v>
      </c>
      <c r="Q28" s="166">
        <v>0</v>
      </c>
      <c r="R28" s="166">
        <v>0</v>
      </c>
      <c r="S28" s="166">
        <v>0</v>
      </c>
      <c r="T28" s="66">
        <v>4</v>
      </c>
      <c r="U28" s="66">
        <v>5.5</v>
      </c>
      <c r="V28" s="66">
        <v>2.5</v>
      </c>
      <c r="W28" s="66"/>
      <c r="X28" s="66">
        <v>3.7</v>
      </c>
      <c r="Y28" s="125"/>
      <c r="Z28" s="66">
        <v>2.5</v>
      </c>
      <c r="AA28" s="66">
        <v>4</v>
      </c>
      <c r="AB28" s="66">
        <v>5.5</v>
      </c>
      <c r="AC28" s="66"/>
      <c r="AD28" s="66"/>
    </row>
    <row r="29" spans="1:1000 1025:2025 2050:3050 3075:4075 4100:5100 5125:6125 6150:7150 7175:8175 8200:9200 9225:10225 10250:11250 11275:12275 12300:13300 13325:14325 14350:15350 15375:16375" x14ac:dyDescent="0.25">
      <c r="A29" s="18" t="s">
        <v>51</v>
      </c>
      <c r="B29" s="166">
        <v>0.9</v>
      </c>
      <c r="C29" s="166">
        <v>0</v>
      </c>
      <c r="D29" s="166">
        <v>0</v>
      </c>
      <c r="E29" s="166">
        <v>0</v>
      </c>
      <c r="F29" s="166">
        <v>0</v>
      </c>
      <c r="G29" s="166">
        <v>0</v>
      </c>
      <c r="H29" s="166">
        <v>0</v>
      </c>
      <c r="I29" s="166">
        <v>0</v>
      </c>
      <c r="J29" s="166">
        <v>0</v>
      </c>
      <c r="K29" s="166">
        <v>0</v>
      </c>
      <c r="L29" s="166">
        <v>0</v>
      </c>
      <c r="M29" s="166">
        <v>0</v>
      </c>
      <c r="N29" s="166">
        <v>0</v>
      </c>
      <c r="O29" s="166">
        <v>0</v>
      </c>
      <c r="P29" s="166">
        <v>0</v>
      </c>
      <c r="Q29" s="166">
        <v>0</v>
      </c>
      <c r="R29" s="166">
        <v>0</v>
      </c>
      <c r="S29" s="166">
        <v>0</v>
      </c>
      <c r="T29" s="66">
        <v>4</v>
      </c>
      <c r="U29" s="66">
        <v>5.5</v>
      </c>
      <c r="V29" s="66">
        <v>2.5</v>
      </c>
      <c r="W29" s="66"/>
      <c r="X29" s="66">
        <v>0.9</v>
      </c>
      <c r="Y29" s="125"/>
      <c r="Z29" s="66">
        <v>2.5</v>
      </c>
      <c r="AA29" s="66">
        <v>4</v>
      </c>
      <c r="AB29" s="66">
        <v>5.5</v>
      </c>
      <c r="AC29" s="66"/>
      <c r="AD29" s="66"/>
    </row>
    <row r="30" spans="1:1000 1025:2025 2050:3050 3075:4075 4100:5100 5125:6125 6150:7150 7175:8175 8200:9200 9225:10225 10250:11250 11275:12275 12300:13300 13325:14325 14350:15350 15375:16375" x14ac:dyDescent="0.25">
      <c r="A30" s="18" t="s">
        <v>52</v>
      </c>
      <c r="B30" s="166">
        <v>3.5</v>
      </c>
      <c r="C30" s="166">
        <v>0</v>
      </c>
      <c r="D30" s="166">
        <v>0</v>
      </c>
      <c r="E30" s="166">
        <v>0</v>
      </c>
      <c r="F30" s="166">
        <v>0</v>
      </c>
      <c r="G30" s="166">
        <v>0</v>
      </c>
      <c r="H30" s="166">
        <v>0</v>
      </c>
      <c r="I30" s="166">
        <v>0</v>
      </c>
      <c r="J30" s="166">
        <v>0</v>
      </c>
      <c r="K30" s="166">
        <v>0</v>
      </c>
      <c r="L30" s="166">
        <v>0</v>
      </c>
      <c r="M30" s="166">
        <v>0</v>
      </c>
      <c r="N30" s="166">
        <v>0</v>
      </c>
      <c r="O30" s="166">
        <v>0</v>
      </c>
      <c r="P30" s="166">
        <v>0</v>
      </c>
      <c r="Q30" s="166">
        <v>0</v>
      </c>
      <c r="R30" s="166">
        <v>0</v>
      </c>
      <c r="S30" s="166">
        <v>0</v>
      </c>
      <c r="T30" s="66">
        <v>4</v>
      </c>
      <c r="U30" s="66">
        <v>5.5</v>
      </c>
      <c r="V30" s="66">
        <v>2.5</v>
      </c>
      <c r="W30" s="66"/>
      <c r="X30" s="66">
        <v>3.5</v>
      </c>
      <c r="Y30" s="125"/>
      <c r="Z30" s="66">
        <v>2.5</v>
      </c>
      <c r="AA30" s="66">
        <v>4</v>
      </c>
      <c r="AB30" s="66">
        <v>5.5</v>
      </c>
      <c r="AC30" s="66"/>
      <c r="AD30" s="66"/>
    </row>
    <row r="31" spans="1:1000 1025:2025 2050:3050 3075:4075 4100:5100 5125:6125 6150:7150 7175:8175 8200:9200 9225:10225 10250:11250 11275:12275 12300:13300 13325:14325 14350:15350 15375:16375" x14ac:dyDescent="0.25">
      <c r="A31" s="18" t="s">
        <v>53</v>
      </c>
      <c r="B31" s="166">
        <v>1.8</v>
      </c>
      <c r="C31" s="166">
        <v>0</v>
      </c>
      <c r="D31" s="166">
        <v>0</v>
      </c>
      <c r="E31" s="166">
        <v>0</v>
      </c>
      <c r="F31" s="166">
        <v>0</v>
      </c>
      <c r="G31" s="166">
        <v>0</v>
      </c>
      <c r="H31" s="166">
        <v>0</v>
      </c>
      <c r="I31" s="166">
        <v>0</v>
      </c>
      <c r="J31" s="166">
        <v>0</v>
      </c>
      <c r="K31" s="166">
        <v>0</v>
      </c>
      <c r="L31" s="166">
        <v>0</v>
      </c>
      <c r="M31" s="166">
        <v>0</v>
      </c>
      <c r="N31" s="166">
        <v>0</v>
      </c>
      <c r="O31" s="166">
        <v>0</v>
      </c>
      <c r="P31" s="166">
        <v>0</v>
      </c>
      <c r="Q31" s="166">
        <v>0</v>
      </c>
      <c r="R31" s="166">
        <v>0</v>
      </c>
      <c r="S31" s="166">
        <v>0</v>
      </c>
      <c r="T31" s="66">
        <v>4</v>
      </c>
      <c r="U31" s="66">
        <v>5.5</v>
      </c>
      <c r="V31" s="66">
        <v>2.5</v>
      </c>
      <c r="W31" s="66"/>
      <c r="X31" s="66">
        <v>1.8</v>
      </c>
      <c r="Y31" s="125"/>
      <c r="Z31" s="66">
        <v>2.5</v>
      </c>
      <c r="AA31" s="66">
        <v>4</v>
      </c>
      <c r="AB31" s="66">
        <v>5.5</v>
      </c>
      <c r="AC31" s="66"/>
      <c r="AD31" s="66"/>
    </row>
    <row r="32" spans="1:1000 1025:2025 2050:3050 3075:4075 4100:5100 5125:6125 6150:7150 7175:8175 8200:9200 9225:10225 10250:11250 11275:12275 12300:13300 13325:14325 14350:15350 15375:16375" x14ac:dyDescent="0.25">
      <c r="A32" s="18" t="s">
        <v>54</v>
      </c>
      <c r="B32" s="166">
        <v>1.9</v>
      </c>
      <c r="C32" s="166">
        <v>0</v>
      </c>
      <c r="D32" s="166">
        <v>0</v>
      </c>
      <c r="E32" s="166">
        <v>0</v>
      </c>
      <c r="F32" s="166">
        <v>0</v>
      </c>
      <c r="G32" s="166">
        <v>0</v>
      </c>
      <c r="H32" s="166">
        <v>0</v>
      </c>
      <c r="I32" s="166">
        <v>0</v>
      </c>
      <c r="J32" s="166">
        <v>0</v>
      </c>
      <c r="K32" s="166">
        <v>0</v>
      </c>
      <c r="L32" s="166">
        <v>0</v>
      </c>
      <c r="M32" s="166">
        <v>0</v>
      </c>
      <c r="N32" s="166">
        <v>0</v>
      </c>
      <c r="O32" s="166">
        <v>0</v>
      </c>
      <c r="P32" s="166">
        <v>0</v>
      </c>
      <c r="Q32" s="166">
        <v>0</v>
      </c>
      <c r="R32" s="166">
        <v>0</v>
      </c>
      <c r="S32" s="166">
        <v>0</v>
      </c>
      <c r="T32" s="66">
        <v>4</v>
      </c>
      <c r="U32" s="66">
        <v>5.5</v>
      </c>
      <c r="V32" s="66">
        <v>2.5</v>
      </c>
      <c r="W32" s="66"/>
      <c r="X32" s="66">
        <v>1.9</v>
      </c>
      <c r="Y32" s="125"/>
      <c r="Z32" s="66">
        <v>2.5</v>
      </c>
      <c r="AA32" s="66">
        <v>4</v>
      </c>
      <c r="AB32" s="66">
        <v>5.5</v>
      </c>
      <c r="AC32" s="66"/>
      <c r="AD32" s="66"/>
    </row>
    <row r="33" spans="1:30" x14ac:dyDescent="0.25">
      <c r="A33" s="18" t="s">
        <v>55</v>
      </c>
      <c r="B33" s="166">
        <v>2.5</v>
      </c>
      <c r="C33" s="166">
        <v>0</v>
      </c>
      <c r="D33" s="166">
        <v>0</v>
      </c>
      <c r="E33" s="166">
        <v>0</v>
      </c>
      <c r="F33" s="166">
        <v>0</v>
      </c>
      <c r="G33" s="166">
        <v>0</v>
      </c>
      <c r="H33" s="166">
        <v>0</v>
      </c>
      <c r="I33" s="166">
        <v>0</v>
      </c>
      <c r="J33" s="166">
        <v>0</v>
      </c>
      <c r="K33" s="166">
        <v>0</v>
      </c>
      <c r="L33" s="166">
        <v>0</v>
      </c>
      <c r="M33" s="166">
        <v>0</v>
      </c>
      <c r="N33" s="166">
        <v>0</v>
      </c>
      <c r="O33" s="166">
        <v>0</v>
      </c>
      <c r="P33" s="166">
        <v>0</v>
      </c>
      <c r="Q33" s="166">
        <v>0</v>
      </c>
      <c r="R33" s="166">
        <v>0</v>
      </c>
      <c r="S33" s="166">
        <v>0</v>
      </c>
      <c r="T33" s="66">
        <v>4</v>
      </c>
      <c r="U33" s="66">
        <v>5.5</v>
      </c>
      <c r="V33" s="66">
        <v>2.5</v>
      </c>
      <c r="W33" s="66"/>
      <c r="X33" s="66">
        <v>2.5</v>
      </c>
      <c r="Y33" s="66"/>
      <c r="Z33" s="66">
        <v>2.5</v>
      </c>
      <c r="AA33" s="66">
        <v>4</v>
      </c>
      <c r="AB33" s="66">
        <v>5.5</v>
      </c>
      <c r="AC33" s="66"/>
      <c r="AD33" s="66"/>
    </row>
    <row r="34" spans="1:30" x14ac:dyDescent="0.25">
      <c r="A34" s="18" t="s">
        <v>56</v>
      </c>
      <c r="B34" s="166">
        <v>0.5</v>
      </c>
      <c r="C34" s="166">
        <v>0</v>
      </c>
      <c r="D34" s="166">
        <v>0</v>
      </c>
      <c r="E34" s="166">
        <v>0</v>
      </c>
      <c r="F34" s="166">
        <v>0</v>
      </c>
      <c r="G34" s="166">
        <v>0</v>
      </c>
      <c r="H34" s="166">
        <v>0</v>
      </c>
      <c r="I34" s="166">
        <v>0</v>
      </c>
      <c r="J34" s="166">
        <v>0</v>
      </c>
      <c r="K34" s="166">
        <v>0</v>
      </c>
      <c r="L34" s="166">
        <v>0</v>
      </c>
      <c r="M34" s="166">
        <v>0</v>
      </c>
      <c r="N34" s="166">
        <v>0</v>
      </c>
      <c r="O34" s="166">
        <v>0</v>
      </c>
      <c r="P34" s="166">
        <v>0</v>
      </c>
      <c r="Q34" s="166">
        <v>0</v>
      </c>
      <c r="R34" s="166">
        <v>0</v>
      </c>
      <c r="S34" s="166">
        <v>0</v>
      </c>
      <c r="T34" s="66">
        <v>4</v>
      </c>
      <c r="U34" s="66">
        <v>5.5</v>
      </c>
      <c r="V34" s="66">
        <v>2.5</v>
      </c>
      <c r="W34" s="66"/>
      <c r="X34" s="66">
        <v>0.5</v>
      </c>
      <c r="Y34" s="66"/>
      <c r="Z34" s="66">
        <v>2.5</v>
      </c>
      <c r="AA34" s="66">
        <v>4</v>
      </c>
      <c r="AB34" s="66">
        <v>5.5</v>
      </c>
      <c r="AC34" s="66"/>
      <c r="AD34" s="66"/>
    </row>
    <row r="35" spans="1:30" x14ac:dyDescent="0.25">
      <c r="A35" s="18" t="s">
        <v>57</v>
      </c>
      <c r="B35" s="166">
        <v>0.7</v>
      </c>
      <c r="C35" s="166">
        <v>0</v>
      </c>
      <c r="D35" s="166">
        <v>0</v>
      </c>
      <c r="E35" s="166">
        <v>0</v>
      </c>
      <c r="F35" s="166">
        <v>0</v>
      </c>
      <c r="G35" s="166">
        <v>0</v>
      </c>
      <c r="H35" s="166">
        <v>0</v>
      </c>
      <c r="I35" s="166">
        <v>0</v>
      </c>
      <c r="J35" s="166">
        <v>0</v>
      </c>
      <c r="K35" s="166">
        <v>0</v>
      </c>
      <c r="L35" s="166">
        <v>0</v>
      </c>
      <c r="M35" s="166">
        <v>0</v>
      </c>
      <c r="N35" s="166">
        <v>0</v>
      </c>
      <c r="O35" s="166">
        <v>0</v>
      </c>
      <c r="P35" s="166">
        <v>0</v>
      </c>
      <c r="Q35" s="166">
        <v>0</v>
      </c>
      <c r="R35" s="166">
        <v>0</v>
      </c>
      <c r="S35" s="166">
        <v>0</v>
      </c>
      <c r="T35" s="66">
        <v>4</v>
      </c>
      <c r="U35" s="66">
        <v>5.5</v>
      </c>
      <c r="V35" s="66">
        <v>2.5</v>
      </c>
      <c r="W35" s="66"/>
      <c r="X35" s="66">
        <v>0.7</v>
      </c>
      <c r="Y35" s="66"/>
      <c r="Z35" s="66">
        <v>2.5</v>
      </c>
      <c r="AA35" s="66">
        <v>4</v>
      </c>
      <c r="AB35" s="66">
        <v>5.5</v>
      </c>
      <c r="AC35" s="66"/>
      <c r="AD35" s="66"/>
    </row>
    <row r="36" spans="1:30" x14ac:dyDescent="0.25">
      <c r="A36" s="18" t="s">
        <v>58</v>
      </c>
      <c r="B36" s="166">
        <v>-0.1</v>
      </c>
      <c r="C36" s="166">
        <v>0</v>
      </c>
      <c r="D36" s="166">
        <v>0</v>
      </c>
      <c r="E36" s="166">
        <v>0</v>
      </c>
      <c r="F36" s="166">
        <v>0</v>
      </c>
      <c r="G36" s="166">
        <v>0</v>
      </c>
      <c r="H36" s="166">
        <v>0</v>
      </c>
      <c r="I36" s="166">
        <v>0</v>
      </c>
      <c r="J36" s="166">
        <v>0</v>
      </c>
      <c r="K36" s="166">
        <v>0</v>
      </c>
      <c r="L36" s="166">
        <v>0</v>
      </c>
      <c r="M36" s="166">
        <v>0</v>
      </c>
      <c r="N36" s="166">
        <v>0</v>
      </c>
      <c r="O36" s="166">
        <v>0</v>
      </c>
      <c r="P36" s="166">
        <v>0</v>
      </c>
      <c r="Q36" s="166">
        <v>0</v>
      </c>
      <c r="R36" s="166">
        <v>0</v>
      </c>
      <c r="S36" s="166">
        <v>0</v>
      </c>
      <c r="T36" s="66">
        <v>4</v>
      </c>
      <c r="U36" s="66">
        <v>5.5</v>
      </c>
      <c r="V36" s="66">
        <v>2.5</v>
      </c>
      <c r="W36" s="66"/>
      <c r="X36" s="66">
        <v>-0.1</v>
      </c>
      <c r="Y36" s="66"/>
      <c r="Z36" s="66">
        <v>2.5</v>
      </c>
      <c r="AA36" s="66">
        <v>4</v>
      </c>
      <c r="AB36" s="66">
        <v>5.5</v>
      </c>
      <c r="AC36" s="66"/>
      <c r="AD36" s="66"/>
    </row>
    <row r="37" spans="1:30" x14ac:dyDescent="0.25">
      <c r="A37" s="18" t="s">
        <v>59</v>
      </c>
      <c r="B37" s="166">
        <v>1.7</v>
      </c>
      <c r="C37" s="166">
        <v>0</v>
      </c>
      <c r="D37" s="166">
        <v>0</v>
      </c>
      <c r="E37" s="166">
        <v>0</v>
      </c>
      <c r="F37" s="166">
        <v>0</v>
      </c>
      <c r="G37" s="166">
        <v>0</v>
      </c>
      <c r="H37" s="166">
        <v>0</v>
      </c>
      <c r="I37" s="166">
        <v>0</v>
      </c>
      <c r="J37" s="166">
        <v>0</v>
      </c>
      <c r="K37" s="166">
        <v>0</v>
      </c>
      <c r="L37" s="166">
        <v>0</v>
      </c>
      <c r="M37" s="166">
        <v>0</v>
      </c>
      <c r="N37" s="166">
        <v>0</v>
      </c>
      <c r="O37" s="166">
        <v>0</v>
      </c>
      <c r="P37" s="166">
        <v>0</v>
      </c>
      <c r="Q37" s="166">
        <v>0</v>
      </c>
      <c r="R37" s="166">
        <v>0</v>
      </c>
      <c r="S37" s="166">
        <v>0</v>
      </c>
      <c r="T37" s="66">
        <v>4</v>
      </c>
      <c r="U37" s="66">
        <v>5.5</v>
      </c>
      <c r="V37" s="66">
        <v>2.5</v>
      </c>
      <c r="W37" s="66"/>
      <c r="X37" s="66">
        <v>1.7</v>
      </c>
      <c r="Y37" s="66"/>
      <c r="Z37" s="66">
        <v>2.5</v>
      </c>
      <c r="AA37" s="66">
        <v>4</v>
      </c>
      <c r="AB37" s="66">
        <v>5.5</v>
      </c>
      <c r="AC37" s="66"/>
      <c r="AD37" s="66"/>
    </row>
    <row r="38" spans="1:30" x14ac:dyDescent="0.25">
      <c r="A38" s="18" t="s">
        <v>60</v>
      </c>
      <c r="B38" s="166">
        <v>1.4</v>
      </c>
      <c r="C38" s="166">
        <v>0</v>
      </c>
      <c r="D38" s="166">
        <v>0</v>
      </c>
      <c r="E38" s="166">
        <v>0</v>
      </c>
      <c r="F38" s="166">
        <v>0</v>
      </c>
      <c r="G38" s="166">
        <v>0</v>
      </c>
      <c r="H38" s="166">
        <v>0</v>
      </c>
      <c r="I38" s="166">
        <v>0</v>
      </c>
      <c r="J38" s="166">
        <v>0</v>
      </c>
      <c r="K38" s="166">
        <v>0</v>
      </c>
      <c r="L38" s="166">
        <v>0</v>
      </c>
      <c r="M38" s="166">
        <v>0</v>
      </c>
      <c r="N38" s="166">
        <v>0</v>
      </c>
      <c r="O38" s="166">
        <v>0</v>
      </c>
      <c r="P38" s="166">
        <v>0</v>
      </c>
      <c r="Q38" s="166">
        <v>0</v>
      </c>
      <c r="R38" s="166">
        <v>0</v>
      </c>
      <c r="S38" s="166">
        <v>0</v>
      </c>
      <c r="T38" s="66">
        <v>4</v>
      </c>
      <c r="U38" s="66">
        <v>5.5</v>
      </c>
      <c r="V38" s="66">
        <v>2.5</v>
      </c>
      <c r="W38" s="125"/>
      <c r="X38" s="125">
        <v>1.4</v>
      </c>
      <c r="Y38" s="125"/>
      <c r="Z38" s="66">
        <v>2.5</v>
      </c>
      <c r="AA38" s="66">
        <v>4</v>
      </c>
      <c r="AB38" s="66">
        <v>5.5</v>
      </c>
      <c r="AC38" s="66"/>
      <c r="AD38" s="66"/>
    </row>
    <row r="39" spans="1:30" x14ac:dyDescent="0.25">
      <c r="A39" s="18" t="s">
        <v>61</v>
      </c>
      <c r="B39" s="166">
        <v>3.6</v>
      </c>
      <c r="C39" s="166">
        <v>0</v>
      </c>
      <c r="D39" s="166">
        <v>0</v>
      </c>
      <c r="E39" s="166">
        <v>0</v>
      </c>
      <c r="F39" s="166">
        <v>0</v>
      </c>
      <c r="G39" s="166">
        <v>0</v>
      </c>
      <c r="H39" s="166">
        <v>0</v>
      </c>
      <c r="I39" s="166">
        <v>0</v>
      </c>
      <c r="J39" s="166">
        <v>0</v>
      </c>
      <c r="K39" s="166">
        <v>0</v>
      </c>
      <c r="L39" s="166">
        <v>0</v>
      </c>
      <c r="M39" s="166">
        <v>0</v>
      </c>
      <c r="N39" s="166">
        <v>0</v>
      </c>
      <c r="O39" s="166">
        <v>0</v>
      </c>
      <c r="P39" s="166">
        <v>0</v>
      </c>
      <c r="Q39" s="166">
        <v>0</v>
      </c>
      <c r="R39" s="166">
        <v>0</v>
      </c>
      <c r="S39" s="166">
        <v>0</v>
      </c>
      <c r="T39" s="66">
        <v>4</v>
      </c>
      <c r="U39" s="66">
        <v>5.5</v>
      </c>
      <c r="V39" s="66">
        <v>2.5</v>
      </c>
      <c r="W39" s="125"/>
      <c r="X39" s="125">
        <v>3.6</v>
      </c>
      <c r="Y39" s="125"/>
      <c r="Z39" s="66">
        <v>2.5</v>
      </c>
      <c r="AA39" s="66">
        <v>4</v>
      </c>
      <c r="AB39" s="66">
        <v>5.5</v>
      </c>
      <c r="AC39" s="66"/>
      <c r="AD39" s="66"/>
    </row>
    <row r="40" spans="1:30" x14ac:dyDescent="0.25">
      <c r="A40" s="18" t="s">
        <v>62</v>
      </c>
      <c r="B40" s="166">
        <v>5.8</v>
      </c>
      <c r="C40" s="166">
        <v>0</v>
      </c>
      <c r="D40" s="166">
        <v>0</v>
      </c>
      <c r="E40" s="166">
        <v>0</v>
      </c>
      <c r="F40" s="166">
        <v>0</v>
      </c>
      <c r="G40" s="166">
        <v>0</v>
      </c>
      <c r="H40" s="166">
        <v>0</v>
      </c>
      <c r="I40" s="166">
        <v>0</v>
      </c>
      <c r="J40" s="166">
        <v>0</v>
      </c>
      <c r="K40" s="166">
        <v>0</v>
      </c>
      <c r="L40" s="166">
        <v>0</v>
      </c>
      <c r="M40" s="166">
        <v>0</v>
      </c>
      <c r="N40" s="166">
        <v>0</v>
      </c>
      <c r="O40" s="166">
        <v>0</v>
      </c>
      <c r="P40" s="166">
        <v>0</v>
      </c>
      <c r="Q40" s="166">
        <v>0</v>
      </c>
      <c r="R40" s="166">
        <v>0</v>
      </c>
      <c r="S40" s="166">
        <v>0</v>
      </c>
      <c r="T40" s="66">
        <v>4</v>
      </c>
      <c r="U40" s="66">
        <v>5.5</v>
      </c>
      <c r="V40" s="66">
        <v>2.5</v>
      </c>
      <c r="W40" s="125"/>
      <c r="X40" s="125">
        <v>5.7</v>
      </c>
      <c r="Y40" s="125"/>
      <c r="Z40" s="66">
        <v>2.5</v>
      </c>
      <c r="AA40" s="66">
        <v>4</v>
      </c>
      <c r="AB40" s="66">
        <v>5.5</v>
      </c>
      <c r="AC40" s="66"/>
      <c r="AD40" s="66"/>
    </row>
    <row r="41" spans="1:30" x14ac:dyDescent="0.25">
      <c r="A41" s="18" t="s">
        <v>63</v>
      </c>
      <c r="B41" s="166">
        <v>6.5</v>
      </c>
      <c r="C41" s="166">
        <v>0</v>
      </c>
      <c r="D41" s="166">
        <v>0</v>
      </c>
      <c r="E41" s="166">
        <v>0</v>
      </c>
      <c r="F41" s="166">
        <v>0</v>
      </c>
      <c r="G41" s="166">
        <v>0</v>
      </c>
      <c r="H41" s="166">
        <v>0</v>
      </c>
      <c r="I41" s="166">
        <v>0</v>
      </c>
      <c r="J41" s="166">
        <v>0</v>
      </c>
      <c r="K41" s="166">
        <v>0</v>
      </c>
      <c r="L41" s="166">
        <v>0</v>
      </c>
      <c r="M41" s="166">
        <v>0</v>
      </c>
      <c r="N41" s="166">
        <v>0</v>
      </c>
      <c r="O41" s="166">
        <v>0</v>
      </c>
      <c r="P41" s="166">
        <v>0</v>
      </c>
      <c r="Q41" s="166">
        <v>0</v>
      </c>
      <c r="R41" s="166">
        <v>0</v>
      </c>
      <c r="S41" s="166">
        <v>0</v>
      </c>
      <c r="T41" s="66">
        <v>4</v>
      </c>
      <c r="U41" s="66">
        <v>5.5</v>
      </c>
      <c r="V41" s="66">
        <v>2.5</v>
      </c>
      <c r="W41" s="125"/>
      <c r="X41" s="125">
        <v>6.5</v>
      </c>
      <c r="Y41" s="125"/>
      <c r="Z41" s="66">
        <v>2.5</v>
      </c>
      <c r="AA41" s="66">
        <v>4</v>
      </c>
      <c r="AB41" s="66">
        <v>5.5</v>
      </c>
      <c r="AC41" s="66"/>
      <c r="AD41" s="66"/>
    </row>
    <row r="42" spans="1:30" x14ac:dyDescent="0.25">
      <c r="A42" s="18" t="s">
        <v>64</v>
      </c>
      <c r="B42" s="166">
        <v>8.9</v>
      </c>
      <c r="C42" s="166">
        <v>0</v>
      </c>
      <c r="D42" s="166">
        <v>0</v>
      </c>
      <c r="E42" s="166">
        <v>0</v>
      </c>
      <c r="F42" s="166">
        <v>0</v>
      </c>
      <c r="G42" s="166">
        <v>0</v>
      </c>
      <c r="H42" s="166">
        <v>0</v>
      </c>
      <c r="I42" s="166">
        <v>0</v>
      </c>
      <c r="J42" s="166">
        <v>0</v>
      </c>
      <c r="K42" s="166">
        <v>0</v>
      </c>
      <c r="L42" s="166">
        <v>0</v>
      </c>
      <c r="M42" s="166">
        <v>0</v>
      </c>
      <c r="N42" s="166">
        <v>0</v>
      </c>
      <c r="O42" s="166">
        <v>0</v>
      </c>
      <c r="P42" s="166">
        <v>0</v>
      </c>
      <c r="Q42" s="166">
        <v>0</v>
      </c>
      <c r="R42" s="166">
        <v>0</v>
      </c>
      <c r="S42" s="166">
        <v>0</v>
      </c>
      <c r="T42" s="66">
        <v>4</v>
      </c>
      <c r="U42" s="66">
        <v>5.5</v>
      </c>
      <c r="V42" s="66">
        <v>2.5</v>
      </c>
      <c r="W42" s="125"/>
      <c r="X42" s="125">
        <v>8.9</v>
      </c>
      <c r="Y42" s="125"/>
      <c r="Z42" s="66">
        <v>2.5</v>
      </c>
      <c r="AA42" s="66">
        <v>4</v>
      </c>
      <c r="AB42" s="66">
        <v>5.5</v>
      </c>
      <c r="AC42" s="66"/>
      <c r="AD42" s="66"/>
    </row>
    <row r="43" spans="1:30" x14ac:dyDescent="0.25">
      <c r="A43" s="18" t="s">
        <v>65</v>
      </c>
      <c r="B43" s="166">
        <v>7.7</v>
      </c>
      <c r="C43" s="166">
        <v>0</v>
      </c>
      <c r="D43" s="166">
        <v>0</v>
      </c>
      <c r="E43" s="166">
        <v>0</v>
      </c>
      <c r="F43" s="166">
        <v>0</v>
      </c>
      <c r="G43" s="166">
        <v>0</v>
      </c>
      <c r="H43" s="166">
        <v>0</v>
      </c>
      <c r="I43" s="166">
        <v>0</v>
      </c>
      <c r="J43" s="166">
        <v>0</v>
      </c>
      <c r="K43" s="166">
        <v>0</v>
      </c>
      <c r="L43" s="166">
        <v>0</v>
      </c>
      <c r="M43" s="166">
        <v>0</v>
      </c>
      <c r="N43" s="166">
        <v>0</v>
      </c>
      <c r="O43" s="166">
        <v>0</v>
      </c>
      <c r="P43" s="166">
        <v>0</v>
      </c>
      <c r="Q43" s="166">
        <v>0</v>
      </c>
      <c r="R43" s="166">
        <v>0</v>
      </c>
      <c r="S43" s="166">
        <v>0</v>
      </c>
      <c r="T43" s="66">
        <v>4</v>
      </c>
      <c r="U43" s="66">
        <v>5.5</v>
      </c>
      <c r="V43" s="66">
        <v>2.5</v>
      </c>
      <c r="W43" s="125"/>
      <c r="X43" s="125">
        <v>7.7</v>
      </c>
      <c r="Y43" s="125"/>
      <c r="Z43" s="66">
        <v>2.5</v>
      </c>
      <c r="AA43" s="66">
        <v>4</v>
      </c>
      <c r="AB43" s="66">
        <v>5.5</v>
      </c>
      <c r="AC43" s="66"/>
      <c r="AD43" s="66"/>
    </row>
    <row r="44" spans="1:30" x14ac:dyDescent="0.25">
      <c r="A44" s="18" t="s">
        <v>66</v>
      </c>
      <c r="B44" s="166">
        <v>7.4</v>
      </c>
      <c r="C44" s="166">
        <v>0</v>
      </c>
      <c r="D44" s="166">
        <v>0</v>
      </c>
      <c r="E44" s="166">
        <v>0</v>
      </c>
      <c r="F44" s="166">
        <v>0</v>
      </c>
      <c r="G44" s="166">
        <v>0</v>
      </c>
      <c r="H44" s="166">
        <v>0</v>
      </c>
      <c r="I44" s="166">
        <v>0</v>
      </c>
      <c r="J44" s="166">
        <v>0</v>
      </c>
      <c r="K44" s="166">
        <v>0</v>
      </c>
      <c r="L44" s="166">
        <v>0</v>
      </c>
      <c r="M44" s="166">
        <v>0</v>
      </c>
      <c r="N44" s="166">
        <v>0</v>
      </c>
      <c r="O44" s="166">
        <v>0</v>
      </c>
      <c r="P44" s="166">
        <v>0</v>
      </c>
      <c r="Q44" s="166">
        <v>0</v>
      </c>
      <c r="R44" s="166">
        <v>0</v>
      </c>
      <c r="S44" s="166">
        <v>0</v>
      </c>
      <c r="T44" s="66">
        <v>4</v>
      </c>
      <c r="U44" s="66">
        <v>5.5</v>
      </c>
      <c r="V44" s="66">
        <v>2.5</v>
      </c>
      <c r="W44" s="125"/>
      <c r="X44" s="125">
        <v>7.4</v>
      </c>
      <c r="Y44" s="125"/>
      <c r="Z44" s="66">
        <v>2.5</v>
      </c>
      <c r="AA44" s="66">
        <v>4</v>
      </c>
      <c r="AB44" s="66">
        <v>5.5</v>
      </c>
      <c r="AC44" s="66"/>
      <c r="AD44" s="66"/>
    </row>
    <row r="45" spans="1:30" x14ac:dyDescent="0.25">
      <c r="A45" s="18" t="s">
        <v>67</v>
      </c>
      <c r="B45" s="166">
        <v>10.274467693331786</v>
      </c>
      <c r="C45" s="166">
        <v>0</v>
      </c>
      <c r="D45" s="166">
        <v>0</v>
      </c>
      <c r="E45" s="166">
        <v>0</v>
      </c>
      <c r="F45" s="166">
        <v>0</v>
      </c>
      <c r="G45" s="166">
        <v>0</v>
      </c>
      <c r="H45" s="166">
        <v>0</v>
      </c>
      <c r="I45" s="166">
        <v>0</v>
      </c>
      <c r="J45" s="166">
        <v>0</v>
      </c>
      <c r="K45" s="166">
        <v>0</v>
      </c>
      <c r="L45" s="166">
        <v>0</v>
      </c>
      <c r="M45" s="166">
        <v>0</v>
      </c>
      <c r="N45" s="166">
        <v>0</v>
      </c>
      <c r="O45" s="166">
        <v>0</v>
      </c>
      <c r="P45" s="166">
        <v>0</v>
      </c>
      <c r="Q45" s="166">
        <v>0</v>
      </c>
      <c r="R45" s="166">
        <v>0</v>
      </c>
      <c r="S45" s="166">
        <v>0</v>
      </c>
      <c r="T45" s="66">
        <v>4</v>
      </c>
      <c r="U45" s="66">
        <v>5.5</v>
      </c>
      <c r="V45" s="66">
        <v>2.5</v>
      </c>
      <c r="W45" s="125"/>
      <c r="X45" s="125">
        <v>10.274467693331786</v>
      </c>
      <c r="Y45" s="166">
        <v>10.274467693331786</v>
      </c>
      <c r="Z45" s="66">
        <v>2.5</v>
      </c>
      <c r="AA45" s="66">
        <v>4</v>
      </c>
      <c r="AB45" s="66">
        <v>5.5</v>
      </c>
      <c r="AC45" s="66"/>
      <c r="AD45" s="66"/>
    </row>
    <row r="46" spans="1:30" x14ac:dyDescent="0.25">
      <c r="A46" s="18" t="s">
        <v>68</v>
      </c>
      <c r="B46" s="166">
        <v>9.9151144159478548</v>
      </c>
      <c r="C46" s="166">
        <v>0</v>
      </c>
      <c r="D46" s="166">
        <v>0</v>
      </c>
      <c r="E46" s="166">
        <v>0</v>
      </c>
      <c r="F46" s="166">
        <v>0</v>
      </c>
      <c r="G46" s="166">
        <v>0</v>
      </c>
      <c r="H46" s="166">
        <v>0</v>
      </c>
      <c r="I46" s="166">
        <v>0</v>
      </c>
      <c r="J46" s="166">
        <v>0</v>
      </c>
      <c r="K46" s="166">
        <v>0</v>
      </c>
      <c r="L46" s="166">
        <v>0</v>
      </c>
      <c r="M46" s="166">
        <v>0</v>
      </c>
      <c r="N46" s="166">
        <v>0</v>
      </c>
      <c r="O46" s="166">
        <v>0</v>
      </c>
      <c r="P46" s="166">
        <v>0</v>
      </c>
      <c r="Q46" s="166">
        <v>0</v>
      </c>
      <c r="R46" s="166">
        <v>0</v>
      </c>
      <c r="S46" s="166">
        <v>0</v>
      </c>
      <c r="T46" s="66">
        <v>4</v>
      </c>
      <c r="U46" s="66">
        <v>5.5</v>
      </c>
      <c r="V46" s="66">
        <v>2.5</v>
      </c>
      <c r="W46" s="125">
        <v>9.9151144159478548</v>
      </c>
      <c r="X46" s="125">
        <v>9.9151144159478548</v>
      </c>
      <c r="Y46" s="166">
        <v>9.7152830699999999</v>
      </c>
      <c r="Z46" s="66">
        <v>2.5</v>
      </c>
      <c r="AA46" s="66">
        <v>4</v>
      </c>
      <c r="AB46" s="66">
        <v>5.5</v>
      </c>
      <c r="AC46" s="66"/>
      <c r="AD46" s="66"/>
    </row>
    <row r="47" spans="1:30" x14ac:dyDescent="0.25">
      <c r="A47" s="18" t="s">
        <v>69</v>
      </c>
      <c r="B47" s="166">
        <v>8.6187758254468712</v>
      </c>
      <c r="C47" s="166">
        <v>0.1928572376086386</v>
      </c>
      <c r="D47" s="166">
        <v>0.13011986262275776</v>
      </c>
      <c r="E47" s="166">
        <v>0.10341514192898238</v>
      </c>
      <c r="F47" s="166">
        <v>8.8720983516227037E-2</v>
      </c>
      <c r="G47" s="166">
        <v>7.9674185234839712E-2</v>
      </c>
      <c r="H47" s="166">
        <v>7.3830006447311192E-2</v>
      </c>
      <c r="I47" s="166">
        <v>7.0057456266427565E-2</v>
      </c>
      <c r="J47" s="166">
        <v>6.778139970610475E-2</v>
      </c>
      <c r="K47" s="166">
        <v>0.13577589958166492</v>
      </c>
      <c r="L47" s="166">
        <v>7.0181855158381268E-2</v>
      </c>
      <c r="M47" s="166">
        <v>7.2538517495562616E-2</v>
      </c>
      <c r="N47" s="166">
        <v>7.6444671271088893E-2</v>
      </c>
      <c r="O47" s="166">
        <v>8.2495819682963045E-2</v>
      </c>
      <c r="P47" s="166">
        <v>9.1863007279918918E-2</v>
      </c>
      <c r="Q47" s="166">
        <v>0.10707755436613553</v>
      </c>
      <c r="R47" s="166">
        <v>0.13472801375325538</v>
      </c>
      <c r="S47" s="166">
        <v>0.19968721175398763</v>
      </c>
      <c r="T47" s="66">
        <v>4</v>
      </c>
      <c r="U47" s="66">
        <v>5.5</v>
      </c>
      <c r="V47" s="66">
        <v>2.5</v>
      </c>
      <c r="W47" s="166">
        <v>9.4919388500000004</v>
      </c>
      <c r="X47" s="125"/>
      <c r="Y47" s="166">
        <v>10.3162328</v>
      </c>
      <c r="Z47" s="66">
        <v>2.5</v>
      </c>
      <c r="AA47" s="66">
        <v>4</v>
      </c>
      <c r="AB47" s="66">
        <v>5.5</v>
      </c>
      <c r="AC47" s="66">
        <v>12</v>
      </c>
      <c r="AD47" s="66">
        <v>-4</v>
      </c>
    </row>
    <row r="48" spans="1:30" x14ac:dyDescent="0.25">
      <c r="A48" s="18" t="s">
        <v>70</v>
      </c>
      <c r="B48" s="166">
        <v>5.9715652678583186</v>
      </c>
      <c r="C48" s="166">
        <v>0.51428596695637019</v>
      </c>
      <c r="D48" s="166">
        <v>0.34698630032735789</v>
      </c>
      <c r="E48" s="166">
        <v>0.27577371181061761</v>
      </c>
      <c r="F48" s="166">
        <v>0.23658928937660662</v>
      </c>
      <c r="G48" s="166">
        <v>0.21246449395957345</v>
      </c>
      <c r="H48" s="166">
        <v>0.19688001719282866</v>
      </c>
      <c r="I48" s="166">
        <v>0.18681988337714017</v>
      </c>
      <c r="J48" s="166">
        <v>0.18075039921627667</v>
      </c>
      <c r="K48" s="166">
        <v>0.36206906555111118</v>
      </c>
      <c r="L48" s="166">
        <v>0.18715161375568101</v>
      </c>
      <c r="M48" s="166">
        <v>0.19343604665483305</v>
      </c>
      <c r="N48" s="166">
        <v>0.20385245672290431</v>
      </c>
      <c r="O48" s="166">
        <v>0.21998885248790145</v>
      </c>
      <c r="P48" s="166">
        <v>0.24496801941311652</v>
      </c>
      <c r="Q48" s="166">
        <v>0.2855401449763626</v>
      </c>
      <c r="R48" s="166">
        <v>0.35927470334201139</v>
      </c>
      <c r="S48" s="166">
        <v>0.53249923134396937</v>
      </c>
      <c r="T48" s="66">
        <v>4</v>
      </c>
      <c r="U48" s="66">
        <v>5.5</v>
      </c>
      <c r="V48" s="66">
        <v>2.5</v>
      </c>
      <c r="W48" s="166">
        <v>8.3000000000000007</v>
      </c>
      <c r="X48" s="125"/>
      <c r="Y48" s="166">
        <v>9.9199764100000003</v>
      </c>
      <c r="Z48" s="66">
        <v>2.5</v>
      </c>
      <c r="AA48" s="66">
        <v>4</v>
      </c>
      <c r="AB48" s="66">
        <v>5.5</v>
      </c>
      <c r="AC48" s="66"/>
      <c r="AD48" s="66"/>
    </row>
    <row r="49" spans="1:30" x14ac:dyDescent="0.25">
      <c r="A49" s="18" t="s">
        <v>71</v>
      </c>
      <c r="B49" s="166">
        <v>3.2877909463406074</v>
      </c>
      <c r="C49" s="166">
        <v>0.57857171282591668</v>
      </c>
      <c r="D49" s="166">
        <v>0.39035958786827729</v>
      </c>
      <c r="E49" s="166">
        <v>0.31024542578694536</v>
      </c>
      <c r="F49" s="166">
        <v>0.266162950548682</v>
      </c>
      <c r="G49" s="166">
        <v>0.23902255570452002</v>
      </c>
      <c r="H49" s="166">
        <v>0.22149001934193269</v>
      </c>
      <c r="I49" s="166">
        <v>0.21017236879928269</v>
      </c>
      <c r="J49" s="166">
        <v>0.2033441991183107</v>
      </c>
      <c r="K49" s="166">
        <v>0.40732769874500008</v>
      </c>
      <c r="L49" s="166">
        <v>0.21054556547514114</v>
      </c>
      <c r="M49" s="166">
        <v>0.21761555248668696</v>
      </c>
      <c r="N49" s="166">
        <v>0.22933401381326846</v>
      </c>
      <c r="O49" s="166">
        <v>0.24748745904888825</v>
      </c>
      <c r="P49" s="166">
        <v>0.27558902183975587</v>
      </c>
      <c r="Q49" s="166">
        <v>0.32123266309840837</v>
      </c>
      <c r="R49" s="166">
        <v>0.40418404125976348</v>
      </c>
      <c r="S49" s="166">
        <v>0.59906163526196643</v>
      </c>
      <c r="T49" s="66">
        <v>4</v>
      </c>
      <c r="U49" s="66">
        <v>5.5</v>
      </c>
      <c r="V49" s="66">
        <v>2.5</v>
      </c>
      <c r="W49" s="166">
        <v>5.90728002</v>
      </c>
      <c r="X49" s="125"/>
      <c r="Y49" s="166">
        <v>6.9307775700000001</v>
      </c>
      <c r="Z49" s="66">
        <v>2.5</v>
      </c>
      <c r="AA49" s="66">
        <v>4</v>
      </c>
      <c r="AB49" s="66">
        <v>5.5</v>
      </c>
      <c r="AC49" s="66"/>
      <c r="AD49" s="66"/>
    </row>
    <row r="50" spans="1:30" x14ac:dyDescent="0.25">
      <c r="A50" s="18" t="s">
        <v>72</v>
      </c>
      <c r="B50" s="166">
        <v>1.5615001348228961</v>
      </c>
      <c r="C50" s="166">
        <v>0.64285745869546362</v>
      </c>
      <c r="D50" s="166">
        <v>0.43373287540919714</v>
      </c>
      <c r="E50" s="166">
        <v>0.34471713976327401</v>
      </c>
      <c r="F50" s="166">
        <v>0.29573661172075427</v>
      </c>
      <c r="G50" s="166">
        <v>0.26558061744946881</v>
      </c>
      <c r="H50" s="166">
        <v>0.2461000214910376</v>
      </c>
      <c r="I50" s="166">
        <v>0.23352485422142211</v>
      </c>
      <c r="J50" s="166">
        <v>0.2259379990203465</v>
      </c>
      <c r="K50" s="166">
        <v>0.45258633193888809</v>
      </c>
      <c r="L50" s="166">
        <v>0.23393951719460038</v>
      </c>
      <c r="M50" s="166">
        <v>0.24179505831854176</v>
      </c>
      <c r="N50" s="166">
        <v>0.25481557090363438</v>
      </c>
      <c r="O50" s="166">
        <v>0.27498606560987504</v>
      </c>
      <c r="P50" s="166">
        <v>0.30621002426639343</v>
      </c>
      <c r="Q50" s="166">
        <v>0.35692518122045502</v>
      </c>
      <c r="R50" s="166">
        <v>0.44909337917751646</v>
      </c>
      <c r="S50" s="166">
        <v>0.66562403917995994</v>
      </c>
      <c r="T50" s="66">
        <v>4</v>
      </c>
      <c r="U50" s="66">
        <v>5.5</v>
      </c>
      <c r="V50" s="66">
        <v>2.5</v>
      </c>
      <c r="W50" s="166">
        <v>4.4720435500000004</v>
      </c>
      <c r="X50" s="125"/>
      <c r="Y50" s="166">
        <v>5.2666169299999996</v>
      </c>
      <c r="Z50" s="66">
        <v>2.5</v>
      </c>
      <c r="AA50" s="66">
        <v>4</v>
      </c>
      <c r="AB50" s="66">
        <v>5.5</v>
      </c>
      <c r="AC50" s="66"/>
      <c r="AD50" s="66"/>
    </row>
    <row r="51" spans="1:30" x14ac:dyDescent="0.25">
      <c r="A51" s="18" t="s">
        <v>73</v>
      </c>
      <c r="B51" s="166">
        <v>0.77599226594191029</v>
      </c>
      <c r="C51" s="166">
        <v>0.68643751916306428</v>
      </c>
      <c r="D51" s="166">
        <v>0.4631361353098864</v>
      </c>
      <c r="E51" s="166">
        <v>0.36808591863003448</v>
      </c>
      <c r="F51" s="166">
        <v>0.31578494319290895</v>
      </c>
      <c r="G51" s="166">
        <v>0.28358463873119666</v>
      </c>
      <c r="H51" s="166">
        <v>0.26278343034410012</v>
      </c>
      <c r="I51" s="166">
        <v>0.24935577774886974</v>
      </c>
      <c r="J51" s="166">
        <v>0.2412546007429377</v>
      </c>
      <c r="K51" s="166">
        <v>0.48273385751663067</v>
      </c>
      <c r="L51" s="166">
        <v>0.24925611891702903</v>
      </c>
      <c r="M51" s="166">
        <v>0.25762598184582064</v>
      </c>
      <c r="N51" s="166">
        <v>0.27149897975651971</v>
      </c>
      <c r="O51" s="166">
        <v>0.29299008689141193</v>
      </c>
      <c r="P51" s="166">
        <v>0.32625835573833495</v>
      </c>
      <c r="Q51" s="166">
        <v>0.38029396008696814</v>
      </c>
      <c r="R51" s="166">
        <v>0.47849663907789264</v>
      </c>
      <c r="S51" s="166">
        <v>0.70920409964709652</v>
      </c>
      <c r="T51" s="66">
        <v>4</v>
      </c>
      <c r="U51" s="66">
        <v>5.5</v>
      </c>
      <c r="V51" s="66">
        <v>2.5</v>
      </c>
      <c r="W51" s="166">
        <v>3.8838448300000001</v>
      </c>
      <c r="X51" s="125"/>
      <c r="Y51" s="166">
        <v>3.9774948999999999</v>
      </c>
      <c r="Z51" s="66">
        <v>2.5</v>
      </c>
      <c r="AA51" s="66">
        <v>4</v>
      </c>
      <c r="AB51" s="66">
        <v>5.5</v>
      </c>
      <c r="AC51" s="66"/>
      <c r="AD51" s="66"/>
    </row>
    <row r="52" spans="1:30" x14ac:dyDescent="0.25">
      <c r="A52" s="18" t="s">
        <v>74</v>
      </c>
      <c r="B52" s="166">
        <v>0.25019299447360122</v>
      </c>
      <c r="C52" s="166">
        <v>0.75907095327573204</v>
      </c>
      <c r="D52" s="166">
        <v>0.51214156847770154</v>
      </c>
      <c r="E52" s="166">
        <v>0.40703388340796809</v>
      </c>
      <c r="F52" s="166">
        <v>0.34919882897983401</v>
      </c>
      <c r="G52" s="166">
        <v>0.31359134086740958</v>
      </c>
      <c r="H52" s="166">
        <v>0.29058911176587143</v>
      </c>
      <c r="I52" s="166">
        <v>0.27574065029461536</v>
      </c>
      <c r="J52" s="166">
        <v>0.26678227028058954</v>
      </c>
      <c r="K52" s="166">
        <v>0.53297973347953498</v>
      </c>
      <c r="L52" s="166">
        <v>0.27478378845441043</v>
      </c>
      <c r="M52" s="166">
        <v>0.28401085439128515</v>
      </c>
      <c r="N52" s="166">
        <v>0.29930466117799703</v>
      </c>
      <c r="O52" s="166">
        <v>0.32299678902730555</v>
      </c>
      <c r="P52" s="166">
        <v>0.35967224152490473</v>
      </c>
      <c r="Q52" s="166">
        <v>0.41924192486448852</v>
      </c>
      <c r="R52" s="166">
        <v>0.52750207224518775</v>
      </c>
      <c r="S52" s="166">
        <v>0.78183753375898934</v>
      </c>
      <c r="T52" s="66">
        <v>4</v>
      </c>
      <c r="U52" s="66">
        <v>5.5</v>
      </c>
      <c r="V52" s="66">
        <v>2.5</v>
      </c>
      <c r="W52" s="166">
        <v>3.6868941400000002</v>
      </c>
      <c r="X52" s="125"/>
      <c r="Y52" s="166">
        <v>3.4131171999999999</v>
      </c>
      <c r="Z52" s="66">
        <v>2.5</v>
      </c>
      <c r="AA52" s="66">
        <v>4</v>
      </c>
      <c r="AB52" s="66">
        <v>5.5</v>
      </c>
      <c r="AC52" s="66"/>
      <c r="AD52" s="66"/>
    </row>
    <row r="53" spans="1:30" x14ac:dyDescent="0.25">
      <c r="A53" s="18" t="s">
        <v>75</v>
      </c>
      <c r="B53" s="166">
        <v>2.2466598179939096E-2</v>
      </c>
      <c r="C53" s="166">
        <v>0.77359764009826559</v>
      </c>
      <c r="D53" s="166">
        <v>0.52194265511126459</v>
      </c>
      <c r="E53" s="166">
        <v>0.41482347636355477</v>
      </c>
      <c r="F53" s="166">
        <v>0.3558816061372192</v>
      </c>
      <c r="G53" s="166">
        <v>0.3195926812946519</v>
      </c>
      <c r="H53" s="166">
        <v>0.29615024805022561</v>
      </c>
      <c r="I53" s="166">
        <v>0.28101762480376458</v>
      </c>
      <c r="J53" s="166">
        <v>0.27188780418812009</v>
      </c>
      <c r="K53" s="166">
        <v>0.54302890867211584</v>
      </c>
      <c r="L53" s="166">
        <v>0.27988932236188635</v>
      </c>
      <c r="M53" s="166">
        <v>0.28928782890037841</v>
      </c>
      <c r="N53" s="166">
        <v>0.30486579746229214</v>
      </c>
      <c r="O53" s="166">
        <v>0.32899812945448481</v>
      </c>
      <c r="P53" s="166">
        <v>0.36635501868221887</v>
      </c>
      <c r="Q53" s="166">
        <v>0.4270315178199926</v>
      </c>
      <c r="R53" s="166">
        <v>0.53730315887864588</v>
      </c>
      <c r="S53" s="166">
        <v>0.7963642205813688</v>
      </c>
      <c r="T53" s="66">
        <v>4</v>
      </c>
      <c r="U53" s="66">
        <v>5.5</v>
      </c>
      <c r="V53" s="66">
        <v>2.5</v>
      </c>
      <c r="W53" s="166">
        <v>3.5249374599999999</v>
      </c>
      <c r="X53" s="125"/>
      <c r="Y53" s="166">
        <v>3.3393074700000001</v>
      </c>
      <c r="Z53" s="66">
        <v>2.5</v>
      </c>
      <c r="AA53" s="66">
        <v>4</v>
      </c>
      <c r="AB53" s="66">
        <v>5.5</v>
      </c>
      <c r="AC53" s="66"/>
      <c r="AD53" s="66"/>
    </row>
    <row r="54" spans="1:30" x14ac:dyDescent="0.25">
      <c r="A54" s="18" t="s">
        <v>76</v>
      </c>
      <c r="B54" s="166">
        <v>7.845264188627743E-2</v>
      </c>
      <c r="C54" s="166">
        <v>0.78812432692079915</v>
      </c>
      <c r="D54" s="166">
        <v>0.53174374174482697</v>
      </c>
      <c r="E54" s="166">
        <v>0.42261306931914211</v>
      </c>
      <c r="F54" s="166">
        <v>0.3625643832946035</v>
      </c>
      <c r="G54" s="166">
        <v>0.32559402172189511</v>
      </c>
      <c r="H54" s="166">
        <v>0.30171138433457978</v>
      </c>
      <c r="I54" s="166">
        <v>0.28629459931291423</v>
      </c>
      <c r="J54" s="166">
        <v>0.27699333809564974</v>
      </c>
      <c r="K54" s="166">
        <v>0.55307808386469715</v>
      </c>
      <c r="L54" s="166">
        <v>0.28499485626936227</v>
      </c>
      <c r="M54" s="166">
        <v>0.29456480340947255</v>
      </c>
      <c r="N54" s="166">
        <v>0.31042693374658548</v>
      </c>
      <c r="O54" s="166">
        <v>0.33499946988166407</v>
      </c>
      <c r="P54" s="166">
        <v>0.373037795839533</v>
      </c>
      <c r="Q54" s="166">
        <v>0.43482111077549579</v>
      </c>
      <c r="R54" s="166">
        <v>0.5471042455121049</v>
      </c>
      <c r="S54" s="166">
        <v>0.81089090740374825</v>
      </c>
      <c r="T54" s="66">
        <v>4</v>
      </c>
      <c r="U54" s="66">
        <v>5.5</v>
      </c>
      <c r="V54" s="66">
        <v>2.5</v>
      </c>
      <c r="W54" s="166">
        <v>3.64669322</v>
      </c>
      <c r="X54" s="125"/>
      <c r="Y54" s="166">
        <v>3.4314957399999999</v>
      </c>
      <c r="Z54" s="66">
        <v>2.5</v>
      </c>
      <c r="AA54" s="66">
        <v>4</v>
      </c>
      <c r="AB54" s="66">
        <v>5.5</v>
      </c>
      <c r="AC54" s="66"/>
      <c r="AD54" s="66"/>
    </row>
    <row r="55" spans="1:30" x14ac:dyDescent="0.25">
      <c r="A55" s="18" t="s">
        <v>77</v>
      </c>
      <c r="B55" s="66">
        <v>2.2715418066847723E-2</v>
      </c>
      <c r="C55" s="66">
        <v>0.8317093625159343</v>
      </c>
      <c r="D55" s="66">
        <v>0.56115035834044402</v>
      </c>
      <c r="E55" s="66">
        <v>0.44598451598062194</v>
      </c>
      <c r="F55" s="66">
        <v>0.38261500349708277</v>
      </c>
      <c r="G55" s="66">
        <v>0.34360009835419003</v>
      </c>
      <c r="H55" s="66">
        <v>0.31839669777625224</v>
      </c>
      <c r="I55" s="66">
        <v>0.30212733010870174</v>
      </c>
      <c r="J55" s="66">
        <v>0.2923116883712753</v>
      </c>
      <c r="K55" s="66">
        <v>0.58322905110348788</v>
      </c>
      <c r="L55" s="66">
        <v>0.30031320654510463</v>
      </c>
      <c r="M55" s="66">
        <v>0.31039753420538219</v>
      </c>
      <c r="N55" s="66">
        <v>0.32711224718838494</v>
      </c>
      <c r="O55" s="66">
        <v>0.35300554651409666</v>
      </c>
      <c r="P55" s="66">
        <v>0.39308841604216571</v>
      </c>
      <c r="Q55" s="66">
        <v>0.4581925574371537</v>
      </c>
      <c r="R55" s="66">
        <v>0.57651086210794755</v>
      </c>
      <c r="S55" s="66">
        <v>0.85447594299921459</v>
      </c>
      <c r="T55" s="66">
        <v>4</v>
      </c>
      <c r="U55" s="66">
        <v>5.5</v>
      </c>
      <c r="V55" s="66">
        <v>2.5</v>
      </c>
      <c r="W55" s="166">
        <v>3.7882876699999999</v>
      </c>
      <c r="X55" s="125"/>
      <c r="Y55" s="166">
        <v>3.5223154800000001</v>
      </c>
      <c r="Z55" s="66">
        <v>2.5</v>
      </c>
      <c r="AA55" s="66">
        <v>4</v>
      </c>
      <c r="AB55" s="66">
        <v>5.5</v>
      </c>
      <c r="AC55" s="66"/>
      <c r="AD55" s="66"/>
    </row>
    <row r="56" spans="1:30" x14ac:dyDescent="0.25">
      <c r="A56" s="91" t="s">
        <v>78</v>
      </c>
      <c r="B56" s="66">
        <v>-0.23689712496553506</v>
      </c>
      <c r="C56" s="66">
        <v>0.9043510885078262</v>
      </c>
      <c r="D56" s="66">
        <v>0.61016138599980585</v>
      </c>
      <c r="E56" s="66">
        <v>0.48493692708308833</v>
      </c>
      <c r="F56" s="66">
        <v>0.41603270383454882</v>
      </c>
      <c r="G56" s="66">
        <v>0.37361022607468186</v>
      </c>
      <c r="H56" s="66">
        <v>0.34620555351237181</v>
      </c>
      <c r="I56" s="66">
        <v>0.32851521476834789</v>
      </c>
      <c r="J56" s="66">
        <v>0.31784227216398397</v>
      </c>
      <c r="K56" s="66">
        <v>0.63348066316814045</v>
      </c>
      <c r="L56" s="66">
        <v>0.32584379033800825</v>
      </c>
      <c r="M56" s="66">
        <v>0.3367854188652295</v>
      </c>
      <c r="N56" s="66">
        <v>0.35492110292471768</v>
      </c>
      <c r="O56" s="66">
        <v>0.38301567423481853</v>
      </c>
      <c r="P56" s="66">
        <v>0.42650611637988689</v>
      </c>
      <c r="Q56" s="66">
        <v>0.49714496853991719</v>
      </c>
      <c r="R56" s="66">
        <v>0.62552188976768441</v>
      </c>
      <c r="S56" s="66">
        <v>0.92711766899165937</v>
      </c>
      <c r="T56" s="66">
        <v>4</v>
      </c>
      <c r="U56" s="66">
        <v>5.5</v>
      </c>
      <c r="V56" s="66">
        <v>2.5</v>
      </c>
      <c r="W56" s="166">
        <v>3.8575612499999998</v>
      </c>
      <c r="X56" s="125"/>
      <c r="Y56" s="166">
        <v>3.8</v>
      </c>
      <c r="Z56" s="66">
        <v>2.5</v>
      </c>
      <c r="AA56" s="66">
        <v>4</v>
      </c>
      <c r="AB56" s="66">
        <v>5.5</v>
      </c>
      <c r="AC56" s="66"/>
      <c r="AD56" s="66"/>
    </row>
    <row r="57" spans="1:30" x14ac:dyDescent="0.25">
      <c r="A57" s="91" t="s">
        <v>79</v>
      </c>
      <c r="B57" s="66">
        <v>-0.29787729957201153</v>
      </c>
      <c r="C57" s="66">
        <v>0.91887943370620451</v>
      </c>
      <c r="D57" s="66">
        <v>0.61996359153167824</v>
      </c>
      <c r="E57" s="66">
        <v>0.49272740930358161</v>
      </c>
      <c r="F57" s="66">
        <v>0.42271624390204177</v>
      </c>
      <c r="G57" s="66">
        <v>0.37961225161878032</v>
      </c>
      <c r="H57" s="66">
        <v>0.35176732465959626</v>
      </c>
      <c r="I57" s="66">
        <v>0.33379279170027676</v>
      </c>
      <c r="J57" s="66">
        <v>0.32294838892252598</v>
      </c>
      <c r="K57" s="66">
        <v>0.64353098558107025</v>
      </c>
      <c r="L57" s="66">
        <v>0.33094990709658934</v>
      </c>
      <c r="M57" s="66">
        <v>0.34206299579719968</v>
      </c>
      <c r="N57" s="66">
        <v>0.36048287407198298</v>
      </c>
      <c r="O57" s="66">
        <v>0.38901769977896361</v>
      </c>
      <c r="P57" s="66">
        <v>0.43318965644743113</v>
      </c>
      <c r="Q57" s="66">
        <v>0.50493545076047042</v>
      </c>
      <c r="R57" s="66">
        <v>0.63532409529963108</v>
      </c>
      <c r="S57" s="66">
        <v>0.94164601419014904</v>
      </c>
      <c r="T57" s="66">
        <v>4</v>
      </c>
      <c r="U57" s="66">
        <v>5.5</v>
      </c>
      <c r="V57" s="66">
        <v>2.5</v>
      </c>
      <c r="W57" s="166">
        <v>3.8623582999999999</v>
      </c>
      <c r="X57" s="125"/>
      <c r="Y57" s="166">
        <v>4</v>
      </c>
      <c r="Z57" s="66">
        <v>2.5</v>
      </c>
      <c r="AA57" s="66">
        <v>4</v>
      </c>
      <c r="AB57" s="66">
        <v>5.5</v>
      </c>
      <c r="AC57" s="66">
        <v>8</v>
      </c>
      <c r="AD57" s="66"/>
    </row>
    <row r="58" spans="1:30" x14ac:dyDescent="0.25">
      <c r="A58" s="91" t="s">
        <v>80</v>
      </c>
      <c r="B58" s="66">
        <v>-0.226012824178488</v>
      </c>
      <c r="C58" s="66">
        <v>0.93340777890458293</v>
      </c>
      <c r="D58" s="66">
        <v>0.62976579706355063</v>
      </c>
      <c r="E58" s="66">
        <v>0.50051789152407489</v>
      </c>
      <c r="F58" s="66">
        <v>0.42939978396953515</v>
      </c>
      <c r="G58" s="66">
        <v>0.38561427716287877</v>
      </c>
      <c r="H58" s="66">
        <v>0.35732909580681937</v>
      </c>
      <c r="I58" s="66">
        <v>0.33907036863220696</v>
      </c>
      <c r="J58" s="66">
        <v>0.32805450568106753</v>
      </c>
      <c r="K58" s="66">
        <v>0.65358130799400183</v>
      </c>
      <c r="L58" s="66">
        <v>0.33605602385516953</v>
      </c>
      <c r="M58" s="66">
        <v>0.34734057272916807</v>
      </c>
      <c r="N58" s="66">
        <v>0.36604464521925006</v>
      </c>
      <c r="O58" s="66">
        <v>0.39501972532310692</v>
      </c>
      <c r="P58" s="66">
        <v>0.43987319651497536</v>
      </c>
      <c r="Q58" s="66">
        <v>0.51272593298102276</v>
      </c>
      <c r="R58" s="66">
        <v>0.64512630083157863</v>
      </c>
      <c r="S58" s="66">
        <v>0.95617435938863871</v>
      </c>
      <c r="T58" s="66">
        <v>4</v>
      </c>
      <c r="U58" s="66">
        <v>5.5</v>
      </c>
      <c r="V58" s="66">
        <v>2.5</v>
      </c>
      <c r="W58" s="166">
        <v>4</v>
      </c>
      <c r="X58" s="125"/>
      <c r="Y58" s="125"/>
      <c r="Z58" s="66">
        <v>2.5</v>
      </c>
      <c r="AA58" s="66">
        <v>4</v>
      </c>
      <c r="AB58" s="66">
        <v>5.5</v>
      </c>
      <c r="AC58" s="66">
        <v>8</v>
      </c>
      <c r="AD58" s="66"/>
    </row>
  </sheetData>
  <hyperlinks>
    <hyperlink ref="A1" location="List!A1" display="List!A1" xr:uid="{00000000-0004-0000-0A00-000000000000}"/>
  </hyperlink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BB1A5-326C-4AFF-A00D-97AD1C5B4ABA}">
  <dimension ref="A1:B24"/>
  <sheetViews>
    <sheetView workbookViewId="0">
      <selection activeCell="J16" sqref="J16"/>
    </sheetView>
  </sheetViews>
  <sheetFormatPr defaultRowHeight="16.5" x14ac:dyDescent="0.3"/>
  <sheetData>
    <row r="1" spans="1:2" x14ac:dyDescent="0.3">
      <c r="B1" s="18" t="s">
        <v>436</v>
      </c>
    </row>
    <row r="2" spans="1:2" x14ac:dyDescent="0.3">
      <c r="A2" s="18" t="s">
        <v>103</v>
      </c>
      <c r="B2" s="4">
        <v>219</v>
      </c>
    </row>
    <row r="3" spans="1:2" x14ac:dyDescent="0.3">
      <c r="A3" s="18" t="s">
        <v>85</v>
      </c>
      <c r="B3" s="4">
        <v>490</v>
      </c>
    </row>
    <row r="4" spans="1:2" x14ac:dyDescent="0.3">
      <c r="A4" s="18" t="s">
        <v>82</v>
      </c>
      <c r="B4" s="4">
        <v>563</v>
      </c>
    </row>
    <row r="5" spans="1:2" x14ac:dyDescent="0.3">
      <c r="A5" s="18" t="s">
        <v>83</v>
      </c>
      <c r="B5" s="4">
        <v>527</v>
      </c>
    </row>
    <row r="6" spans="1:2" x14ac:dyDescent="0.3">
      <c r="A6" s="18" t="s">
        <v>104</v>
      </c>
      <c r="B6" s="4">
        <v>246</v>
      </c>
    </row>
    <row r="7" spans="1:2" x14ac:dyDescent="0.3">
      <c r="A7" s="18" t="s">
        <v>85</v>
      </c>
      <c r="B7" s="4">
        <v>394</v>
      </c>
    </row>
    <row r="8" spans="1:2" x14ac:dyDescent="0.3">
      <c r="A8" s="18" t="s">
        <v>82</v>
      </c>
      <c r="B8" s="4">
        <v>503</v>
      </c>
    </row>
    <row r="9" spans="1:2" x14ac:dyDescent="0.3">
      <c r="A9" s="18" t="s">
        <v>83</v>
      </c>
      <c r="B9" s="4">
        <v>337</v>
      </c>
    </row>
    <row r="10" spans="1:2" x14ac:dyDescent="0.3">
      <c r="A10" s="18" t="s">
        <v>105</v>
      </c>
      <c r="B10" s="4">
        <v>380</v>
      </c>
    </row>
    <row r="11" spans="1:2" x14ac:dyDescent="0.3">
      <c r="A11" s="18" t="s">
        <v>85</v>
      </c>
      <c r="B11" s="4">
        <v>624</v>
      </c>
    </row>
    <row r="12" spans="1:2" x14ac:dyDescent="0.3">
      <c r="A12" s="18" t="s">
        <v>82</v>
      </c>
      <c r="B12" s="4">
        <v>789</v>
      </c>
    </row>
    <row r="13" spans="1:2" x14ac:dyDescent="0.3">
      <c r="A13" s="18" t="s">
        <v>83</v>
      </c>
      <c r="B13" s="4">
        <v>819</v>
      </c>
    </row>
    <row r="14" spans="1:2" x14ac:dyDescent="0.3">
      <c r="A14" s="18" t="s">
        <v>106</v>
      </c>
      <c r="B14" s="4">
        <v>881</v>
      </c>
    </row>
    <row r="15" spans="1:2" x14ac:dyDescent="0.3">
      <c r="A15" s="18" t="s">
        <v>85</v>
      </c>
      <c r="B15" s="4">
        <v>521</v>
      </c>
    </row>
    <row r="16" spans="1:2" x14ac:dyDescent="0.3">
      <c r="A16" s="18" t="s">
        <v>82</v>
      </c>
      <c r="B16" s="4">
        <v>954</v>
      </c>
    </row>
    <row r="17" spans="1:2" x14ac:dyDescent="0.3">
      <c r="A17" s="18" t="s">
        <v>83</v>
      </c>
      <c r="B17" s="4">
        <v>608</v>
      </c>
    </row>
    <row r="18" spans="1:2" x14ac:dyDescent="0.3">
      <c r="A18" s="18" t="s">
        <v>107</v>
      </c>
      <c r="B18" s="4">
        <v>493</v>
      </c>
    </row>
    <row r="19" spans="1:2" x14ac:dyDescent="0.3">
      <c r="A19" s="18" t="s">
        <v>85</v>
      </c>
      <c r="B19" s="4">
        <v>573</v>
      </c>
    </row>
    <row r="20" spans="1:2" x14ac:dyDescent="0.3">
      <c r="A20" s="18" t="s">
        <v>82</v>
      </c>
      <c r="B20" s="4">
        <v>808</v>
      </c>
    </row>
    <row r="21" spans="1:2" x14ac:dyDescent="0.3">
      <c r="A21" s="18" t="s">
        <v>83</v>
      </c>
      <c r="B21" s="4">
        <v>904</v>
      </c>
    </row>
    <row r="22" spans="1:2" x14ac:dyDescent="0.3">
      <c r="A22" s="18" t="s">
        <v>108</v>
      </c>
      <c r="B22" s="4">
        <v>745</v>
      </c>
    </row>
    <row r="23" spans="1:2" x14ac:dyDescent="0.3">
      <c r="A23" s="18" t="s">
        <v>85</v>
      </c>
      <c r="B23" s="4">
        <v>951</v>
      </c>
    </row>
    <row r="24" spans="1:2" x14ac:dyDescent="0.3">
      <c r="A24" s="18" t="s">
        <v>82</v>
      </c>
      <c r="B24" s="4">
        <v>1044</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1:O34"/>
  <sheetViews>
    <sheetView workbookViewId="0"/>
  </sheetViews>
  <sheetFormatPr defaultColWidth="8.77734375" defaultRowHeight="14.25" x14ac:dyDescent="0.25"/>
  <cols>
    <col min="1" max="1" width="12.21875" style="5" customWidth="1"/>
    <col min="2" max="4" width="0" style="3" hidden="1" customWidth="1"/>
    <col min="5" max="16384" width="8.77734375" style="3"/>
  </cols>
  <sheetData>
    <row r="1" spans="1:15" s="18" customFormat="1" ht="15" x14ac:dyDescent="0.25">
      <c r="A1" s="197" t="s">
        <v>284</v>
      </c>
      <c r="B1" s="18">
        <v>2014</v>
      </c>
      <c r="C1" s="18">
        <v>2015</v>
      </c>
      <c r="D1" s="18">
        <v>2016</v>
      </c>
      <c r="E1" s="18">
        <v>2017</v>
      </c>
      <c r="F1" s="18">
        <v>2018</v>
      </c>
      <c r="G1" s="18">
        <v>2019</v>
      </c>
      <c r="H1" s="18">
        <v>2020</v>
      </c>
      <c r="I1" s="18">
        <v>2021</v>
      </c>
      <c r="J1" s="90">
        <v>2022</v>
      </c>
      <c r="K1" s="90">
        <v>2023</v>
      </c>
      <c r="L1" s="90">
        <v>2024</v>
      </c>
      <c r="M1" s="90">
        <v>2025</v>
      </c>
    </row>
    <row r="2" spans="1:15" s="18" customFormat="1" x14ac:dyDescent="0.25">
      <c r="A2" s="18" t="s">
        <v>186</v>
      </c>
      <c r="E2" s="1">
        <v>7.5</v>
      </c>
      <c r="F2" s="1">
        <v>5.2</v>
      </c>
      <c r="G2" s="40">
        <v>7.6</v>
      </c>
      <c r="H2" s="40">
        <v>-7.3993502810758827</v>
      </c>
      <c r="I2" s="40">
        <v>5.695885600009305</v>
      </c>
      <c r="J2" s="70">
        <v>12.9</v>
      </c>
      <c r="K2" s="70">
        <v>4.5597201207871336</v>
      </c>
      <c r="L2" s="70">
        <v>4.4242195409625253</v>
      </c>
      <c r="M2" s="139">
        <v>4.2104088368595001</v>
      </c>
    </row>
    <row r="3" spans="1:15" x14ac:dyDescent="0.25">
      <c r="A3" s="18" t="s">
        <v>187</v>
      </c>
      <c r="B3" s="40">
        <v>0.16877336261827769</v>
      </c>
      <c r="C3" s="40">
        <v>-6.5324908761907921</v>
      </c>
      <c r="D3" s="40">
        <v>-3.5085607868210618</v>
      </c>
      <c r="E3" s="40">
        <v>11.171948684379835</v>
      </c>
      <c r="F3" s="40">
        <v>6.4748337355101837</v>
      </c>
      <c r="G3" s="40">
        <v>9.2333744416659673</v>
      </c>
      <c r="H3" s="40">
        <v>-13.448422541328343</v>
      </c>
      <c r="I3" s="40">
        <v>4.0976987838992835</v>
      </c>
      <c r="J3" s="70">
        <v>7.8539790629120638</v>
      </c>
      <c r="K3" s="70">
        <v>3.3165601664087889</v>
      </c>
      <c r="L3" s="70">
        <v>3.8824502462238542</v>
      </c>
      <c r="M3" s="70">
        <v>3.9434940145153177</v>
      </c>
    </row>
    <row r="4" spans="1:15" x14ac:dyDescent="0.25">
      <c r="A4" s="18" t="s">
        <v>188</v>
      </c>
      <c r="B4" s="40">
        <v>0.71944723065989979</v>
      </c>
      <c r="C4" s="40">
        <v>0.96234031746174498</v>
      </c>
      <c r="D4" s="40">
        <v>0.14679897911217774</v>
      </c>
      <c r="E4" s="40">
        <v>0.57783244959738744</v>
      </c>
      <c r="F4" s="40">
        <v>-1.9548548651758575</v>
      </c>
      <c r="G4" s="40">
        <v>2.1749461064141649</v>
      </c>
      <c r="H4" s="40">
        <v>2.3513164884384969</v>
      </c>
      <c r="I4" s="40">
        <v>0.89022940926577276</v>
      </c>
      <c r="J4" s="70">
        <v>1.8572377226384298</v>
      </c>
      <c r="K4" s="70">
        <v>2.8645441549944319</v>
      </c>
      <c r="L4" s="70">
        <v>0.69195015189107378</v>
      </c>
      <c r="M4" s="70">
        <v>0.73313061332426099</v>
      </c>
    </row>
    <row r="5" spans="1:15" x14ac:dyDescent="0.25">
      <c r="A5" s="18" t="s">
        <v>189</v>
      </c>
      <c r="B5" s="40">
        <v>2.7676491963263032</v>
      </c>
      <c r="C5" s="40">
        <v>8.5297838333808631</v>
      </c>
      <c r="D5" s="40">
        <v>2.4955742211443579</v>
      </c>
      <c r="E5" s="40">
        <v>-3.8718539122781008</v>
      </c>
      <c r="F5" s="40">
        <v>-4.5660977282628608</v>
      </c>
      <c r="G5" s="40">
        <v>0.2</v>
      </c>
      <c r="H5" s="40">
        <v>3.3</v>
      </c>
      <c r="I5" s="40">
        <v>0.13924413865511465</v>
      </c>
      <c r="J5" s="70">
        <v>1.4031017835858357</v>
      </c>
      <c r="K5" s="70">
        <v>-7.2922931310425709E-2</v>
      </c>
      <c r="L5" s="70">
        <v>-0.10958310926306769</v>
      </c>
      <c r="M5" s="70">
        <v>0</v>
      </c>
    </row>
    <row r="8" spans="1:15" x14ac:dyDescent="0.25">
      <c r="I8" s="4"/>
    </row>
    <row r="10" spans="1:15" x14ac:dyDescent="0.25">
      <c r="H10" s="4"/>
      <c r="I10" s="4"/>
      <c r="J10" s="4"/>
      <c r="K10" s="4"/>
      <c r="L10" s="4"/>
      <c r="M10" s="4"/>
      <c r="N10" s="4"/>
      <c r="O10" s="4"/>
    </row>
    <row r="11" spans="1:15" x14ac:dyDescent="0.25">
      <c r="H11" s="4"/>
      <c r="I11" s="4"/>
      <c r="J11" s="4"/>
      <c r="K11" s="4"/>
      <c r="L11" s="4"/>
      <c r="M11" s="4"/>
      <c r="N11" s="4"/>
      <c r="O11" s="4"/>
    </row>
    <row r="12" spans="1:15" x14ac:dyDescent="0.25">
      <c r="H12" s="4"/>
      <c r="I12" s="4"/>
      <c r="J12" s="4"/>
      <c r="K12" s="4"/>
      <c r="L12" s="4"/>
      <c r="M12" s="4"/>
      <c r="N12" s="4"/>
      <c r="O12" s="4"/>
    </row>
    <row r="23" spans="2:9" x14ac:dyDescent="0.25">
      <c r="B23" s="4"/>
      <c r="C23" s="4"/>
      <c r="D23" s="4"/>
      <c r="E23" s="4"/>
      <c r="F23" s="4"/>
      <c r="G23" s="4"/>
      <c r="H23" s="4"/>
    </row>
    <row r="24" spans="2:9" x14ac:dyDescent="0.25">
      <c r="B24" s="4"/>
      <c r="C24" s="4"/>
      <c r="D24" s="4"/>
      <c r="E24" s="4"/>
      <c r="F24" s="4"/>
      <c r="G24" s="4"/>
      <c r="H24" s="4"/>
      <c r="I24" s="4"/>
    </row>
    <row r="25" spans="2:9" x14ac:dyDescent="0.25">
      <c r="B25" s="4"/>
      <c r="C25" s="4"/>
      <c r="D25" s="4"/>
      <c r="E25" s="4"/>
      <c r="F25" s="4"/>
      <c r="G25" s="4"/>
      <c r="H25" s="4"/>
      <c r="I25" s="4"/>
    </row>
    <row r="26" spans="2:9" x14ac:dyDescent="0.25">
      <c r="B26" s="4"/>
      <c r="C26" s="4"/>
      <c r="D26" s="4"/>
      <c r="E26" s="4"/>
      <c r="F26" s="4"/>
      <c r="G26" s="4"/>
      <c r="H26" s="4"/>
      <c r="I26" s="4"/>
    </row>
    <row r="32" spans="2:9" x14ac:dyDescent="0.25">
      <c r="B32" s="4"/>
      <c r="C32" s="4"/>
      <c r="D32" s="4"/>
      <c r="E32" s="4"/>
      <c r="F32" s="4"/>
      <c r="G32" s="4"/>
      <c r="H32" s="4"/>
    </row>
    <row r="33" spans="2:8" x14ac:dyDescent="0.25">
      <c r="B33" s="4"/>
      <c r="C33" s="4"/>
      <c r="D33" s="4"/>
      <c r="E33" s="4"/>
      <c r="F33" s="4"/>
      <c r="G33" s="4"/>
      <c r="H33" s="4"/>
    </row>
    <row r="34" spans="2:8" x14ac:dyDescent="0.25">
      <c r="B34" s="4"/>
      <c r="C34" s="4"/>
      <c r="D34" s="4"/>
      <c r="E34" s="4"/>
      <c r="F34" s="4"/>
      <c r="G34" s="4"/>
      <c r="H34" s="4"/>
    </row>
  </sheetData>
  <hyperlinks>
    <hyperlink ref="A1" location="List!A1" display="List!A1" xr:uid="{00000000-0004-0000-0B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1"/>
  <sheetViews>
    <sheetView zoomScale="130" zoomScaleNormal="130" workbookViewId="0">
      <selection activeCell="G12" sqref="G12"/>
    </sheetView>
  </sheetViews>
  <sheetFormatPr defaultColWidth="8.77734375" defaultRowHeight="14.25" x14ac:dyDescent="0.25"/>
  <cols>
    <col min="1" max="1" width="13.77734375" style="5" bestFit="1" customWidth="1"/>
    <col min="2" max="2" width="12.44140625" style="3" customWidth="1"/>
    <col min="3" max="3" width="11.77734375" style="3" bestFit="1" customWidth="1"/>
    <col min="4" max="4" width="11.44140625" style="3" bestFit="1" customWidth="1"/>
    <col min="5" max="5" width="11.77734375" style="3" bestFit="1" customWidth="1"/>
    <col min="6" max="16384" width="8.77734375" style="3"/>
  </cols>
  <sheetData>
    <row r="1" spans="1:12" s="18" customFormat="1" ht="15" x14ac:dyDescent="0.25">
      <c r="A1" s="197" t="s">
        <v>284</v>
      </c>
      <c r="B1" s="37" t="s">
        <v>190</v>
      </c>
      <c r="C1" s="37" t="s">
        <v>191</v>
      </c>
      <c r="D1" s="37" t="s">
        <v>285</v>
      </c>
      <c r="E1" s="37" t="s">
        <v>192</v>
      </c>
    </row>
    <row r="2" spans="1:12" ht="13.5" hidden="1" x14ac:dyDescent="0.25">
      <c r="A2" s="96">
        <v>2014</v>
      </c>
      <c r="B2" s="94">
        <v>6.4289248286607119</v>
      </c>
      <c r="C2" s="94">
        <v>-1.0272880329188041</v>
      </c>
      <c r="D2" s="94"/>
      <c r="E2" s="94"/>
    </row>
    <row r="3" spans="1:12" ht="13.5" hidden="1" x14ac:dyDescent="0.25">
      <c r="A3" s="96">
        <v>2015</v>
      </c>
      <c r="B3" s="94">
        <v>4.9000000000000004</v>
      </c>
      <c r="C3" s="94">
        <v>-15.1</v>
      </c>
      <c r="D3" s="94"/>
      <c r="E3" s="94"/>
    </row>
    <row r="4" spans="1:12" ht="13.5" hidden="1" x14ac:dyDescent="0.25">
      <c r="A4" s="96">
        <v>2016</v>
      </c>
      <c r="B4" s="94">
        <v>19.100000000000001</v>
      </c>
      <c r="C4" s="94">
        <v>7.6</v>
      </c>
      <c r="D4" s="94">
        <v>19.100000000000001</v>
      </c>
      <c r="E4" s="94">
        <v>7.6</v>
      </c>
    </row>
    <row r="5" spans="1:12" x14ac:dyDescent="0.25">
      <c r="A5" s="95">
        <v>2017</v>
      </c>
      <c r="B5" s="66">
        <v>19.3</v>
      </c>
      <c r="C5" s="66">
        <v>24.6</v>
      </c>
      <c r="D5" s="66">
        <v>19.3</v>
      </c>
      <c r="E5" s="66">
        <v>24.6</v>
      </c>
    </row>
    <row r="6" spans="1:12" x14ac:dyDescent="0.25">
      <c r="A6" s="95">
        <v>2018</v>
      </c>
      <c r="B6" s="66">
        <v>5</v>
      </c>
      <c r="C6" s="66">
        <v>13.3</v>
      </c>
      <c r="D6" s="66">
        <v>5</v>
      </c>
      <c r="E6" s="66">
        <v>13.3</v>
      </c>
    </row>
    <row r="7" spans="1:12" x14ac:dyDescent="0.25">
      <c r="A7" s="95">
        <v>2019</v>
      </c>
      <c r="B7" s="66">
        <v>15.995220488951546</v>
      </c>
      <c r="C7" s="66">
        <v>11.578436980437885</v>
      </c>
      <c r="D7" s="66">
        <v>15.995220488951546</v>
      </c>
      <c r="E7" s="66">
        <v>11.578436980437885</v>
      </c>
    </row>
    <row r="8" spans="1:12" x14ac:dyDescent="0.25">
      <c r="A8" s="97">
        <v>2020</v>
      </c>
      <c r="B8" s="67">
        <v>-33.423685264824528</v>
      </c>
      <c r="C8" s="67">
        <v>-31.44997809866004</v>
      </c>
      <c r="D8" s="67">
        <v>-33.423685264824528</v>
      </c>
      <c r="E8" s="67">
        <v>-31.44997809866004</v>
      </c>
      <c r="G8" s="4"/>
      <c r="H8" s="4"/>
      <c r="L8" s="30"/>
    </row>
    <row r="9" spans="1:12" x14ac:dyDescent="0.25">
      <c r="A9" s="60">
        <v>2021</v>
      </c>
      <c r="B9" s="124">
        <v>16.617007487598727</v>
      </c>
      <c r="C9" s="124">
        <v>12.884031395031897</v>
      </c>
      <c r="D9" s="124">
        <v>16.617007487598727</v>
      </c>
      <c r="E9" s="124">
        <v>12.884031395031897</v>
      </c>
      <c r="G9" s="4"/>
      <c r="H9" s="4"/>
      <c r="L9" s="30"/>
    </row>
    <row r="10" spans="1:12" x14ac:dyDescent="0.25">
      <c r="A10" s="60">
        <v>2022</v>
      </c>
      <c r="B10" s="124">
        <v>52.202527150902228</v>
      </c>
      <c r="C10" s="124">
        <v>39.513692131738509</v>
      </c>
      <c r="D10" s="124">
        <v>27.892031128471984</v>
      </c>
      <c r="E10" s="124">
        <v>24.297149245871026</v>
      </c>
    </row>
    <row r="11" spans="1:12" x14ac:dyDescent="0.25">
      <c r="A11" s="60">
        <v>2023</v>
      </c>
      <c r="B11" s="124">
        <v>2.0305606428273393</v>
      </c>
      <c r="C11" s="124">
        <v>1.8466355832886734</v>
      </c>
      <c r="D11" s="124">
        <v>18.96451901684857</v>
      </c>
      <c r="E11" s="124">
        <v>15.282903688259992</v>
      </c>
    </row>
    <row r="12" spans="1:12" x14ac:dyDescent="0.25">
      <c r="A12" s="60">
        <v>2024</v>
      </c>
      <c r="B12" s="110">
        <v>3.3584936880316718</v>
      </c>
      <c r="C12" s="110">
        <v>3.2781332803057097</v>
      </c>
      <c r="D12" s="124">
        <v>4.7269108178207517</v>
      </c>
      <c r="E12" s="110">
        <v>4.1245488266785628</v>
      </c>
    </row>
    <row r="13" spans="1:12" x14ac:dyDescent="0.25">
      <c r="A13" s="5">
        <v>2025</v>
      </c>
      <c r="B13" s="4">
        <v>4.1929709647423152</v>
      </c>
      <c r="C13" s="4">
        <v>3.9393307793897918</v>
      </c>
      <c r="D13" s="4">
        <v>4.3346636661086819</v>
      </c>
      <c r="E13" s="4">
        <v>3.9061601146497651</v>
      </c>
    </row>
    <row r="19" spans="1:1" ht="11.25" customHeight="1" x14ac:dyDescent="0.25"/>
    <row r="29" spans="1:1" ht="13.5" x14ac:dyDescent="0.25">
      <c r="A29" s="3"/>
    </row>
    <row r="31" spans="1:1" ht="13.5" x14ac:dyDescent="0.25">
      <c r="A31" s="3"/>
    </row>
  </sheetData>
  <hyperlinks>
    <hyperlink ref="A1" location="List!A1" display="List!A1" xr:uid="{00000000-0004-0000-0C00-000000000000}"/>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7"/>
  <sheetViews>
    <sheetView zoomScale="145" zoomScaleNormal="145" workbookViewId="0"/>
  </sheetViews>
  <sheetFormatPr defaultColWidth="8.77734375" defaultRowHeight="16.5" x14ac:dyDescent="0.3"/>
  <sheetData>
    <row r="1" spans="1:3" x14ac:dyDescent="0.3">
      <c r="A1" s="197" t="s">
        <v>284</v>
      </c>
      <c r="B1" s="18" t="s">
        <v>193</v>
      </c>
    </row>
    <row r="2" spans="1:3" x14ac:dyDescent="0.3">
      <c r="A2" s="17" t="s">
        <v>103</v>
      </c>
      <c r="B2" s="40">
        <v>21.8</v>
      </c>
    </row>
    <row r="3" spans="1:3" x14ac:dyDescent="0.3">
      <c r="A3" s="17" t="s">
        <v>85</v>
      </c>
      <c r="B3" s="40">
        <v>20.5</v>
      </c>
    </row>
    <row r="4" spans="1:3" x14ac:dyDescent="0.3">
      <c r="A4" s="17" t="s">
        <v>82</v>
      </c>
      <c r="B4" s="40">
        <v>19.899999999999999</v>
      </c>
    </row>
    <row r="5" spans="1:3" x14ac:dyDescent="0.3">
      <c r="A5" s="17" t="s">
        <v>83</v>
      </c>
      <c r="B5" s="71">
        <v>20.6</v>
      </c>
    </row>
    <row r="6" spans="1:3" x14ac:dyDescent="0.3">
      <c r="A6" s="17" t="s">
        <v>104</v>
      </c>
      <c r="B6" s="71">
        <v>20.6</v>
      </c>
    </row>
    <row r="7" spans="1:3" x14ac:dyDescent="0.3">
      <c r="A7" s="17" t="s">
        <v>85</v>
      </c>
      <c r="B7" s="71">
        <v>20.2</v>
      </c>
    </row>
    <row r="8" spans="1:3" x14ac:dyDescent="0.3">
      <c r="A8" s="17" t="s">
        <v>82</v>
      </c>
      <c r="B8" s="71">
        <v>20.100000000000001</v>
      </c>
    </row>
    <row r="9" spans="1:3" x14ac:dyDescent="0.3">
      <c r="A9" s="17" t="s">
        <v>83</v>
      </c>
      <c r="B9" s="71">
        <v>20.8</v>
      </c>
    </row>
    <row r="10" spans="1:3" x14ac:dyDescent="0.3">
      <c r="A10" s="17" t="s">
        <v>105</v>
      </c>
      <c r="B10" s="71">
        <v>21.9</v>
      </c>
    </row>
    <row r="11" spans="1:3" x14ac:dyDescent="0.3">
      <c r="A11" s="17" t="s">
        <v>85</v>
      </c>
      <c r="B11" s="71">
        <v>17.7</v>
      </c>
    </row>
    <row r="12" spans="1:3" x14ac:dyDescent="0.3">
      <c r="A12" s="17" t="s">
        <v>82</v>
      </c>
      <c r="B12" s="71">
        <v>18</v>
      </c>
    </row>
    <row r="13" spans="1:3" x14ac:dyDescent="0.3">
      <c r="A13" s="17" t="s">
        <v>83</v>
      </c>
      <c r="B13" s="71">
        <v>17.899999999999999</v>
      </c>
    </row>
    <row r="14" spans="1:3" x14ac:dyDescent="0.3">
      <c r="A14" s="17" t="s">
        <v>106</v>
      </c>
      <c r="B14" s="71">
        <v>19.8</v>
      </c>
    </row>
    <row r="15" spans="1:3" x14ac:dyDescent="0.3">
      <c r="A15" s="17" t="s">
        <v>85</v>
      </c>
      <c r="B15" s="71">
        <v>17.5</v>
      </c>
      <c r="C15" s="26"/>
    </row>
    <row r="16" spans="1:3" x14ac:dyDescent="0.3">
      <c r="A16" s="17" t="s">
        <v>82</v>
      </c>
      <c r="B16" s="71">
        <v>18.2</v>
      </c>
    </row>
    <row r="17" spans="1:3" x14ac:dyDescent="0.3">
      <c r="A17" s="17" t="s">
        <v>83</v>
      </c>
      <c r="B17" s="71">
        <v>16</v>
      </c>
    </row>
    <row r="18" spans="1:3" x14ac:dyDescent="0.3">
      <c r="A18" s="90" t="s">
        <v>107</v>
      </c>
      <c r="B18" s="40">
        <v>15.6522275</v>
      </c>
    </row>
    <row r="19" spans="1:3" x14ac:dyDescent="0.3">
      <c r="A19" s="90" t="s">
        <v>85</v>
      </c>
      <c r="B19" s="40">
        <v>14.5</v>
      </c>
      <c r="C19" s="26"/>
    </row>
    <row r="20" spans="1:3" x14ac:dyDescent="0.3">
      <c r="A20" s="90" t="s">
        <v>82</v>
      </c>
      <c r="B20" s="40">
        <v>14.971746100000001</v>
      </c>
    </row>
    <row r="21" spans="1:3" x14ac:dyDescent="0.3">
      <c r="A21" s="90" t="s">
        <v>83</v>
      </c>
      <c r="B21" s="40">
        <v>14.3</v>
      </c>
    </row>
    <row r="22" spans="1:3" x14ac:dyDescent="0.3">
      <c r="A22" s="90" t="s">
        <v>108</v>
      </c>
      <c r="B22" s="40">
        <v>14.7522275</v>
      </c>
    </row>
    <row r="23" spans="1:3" x14ac:dyDescent="0.3">
      <c r="A23" s="90" t="s">
        <v>85</v>
      </c>
      <c r="B23" s="40">
        <v>13</v>
      </c>
    </row>
    <row r="24" spans="1:3" x14ac:dyDescent="0.3">
      <c r="A24" s="90" t="s">
        <v>82</v>
      </c>
      <c r="B24" s="40">
        <v>13.5</v>
      </c>
    </row>
    <row r="25" spans="1:3" x14ac:dyDescent="0.3">
      <c r="A25" s="90" t="s">
        <v>83</v>
      </c>
      <c r="B25" s="40">
        <v>13.2</v>
      </c>
    </row>
    <row r="26" spans="1:3" x14ac:dyDescent="0.3">
      <c r="A26" s="90" t="s">
        <v>109</v>
      </c>
      <c r="B26" s="40">
        <v>14</v>
      </c>
    </row>
    <row r="27" spans="1:3" x14ac:dyDescent="0.3">
      <c r="A27" s="90" t="s">
        <v>85</v>
      </c>
      <c r="B27" s="40">
        <v>14.5</v>
      </c>
    </row>
    <row r="28" spans="1:3" x14ac:dyDescent="0.3">
      <c r="A28" s="60" t="s">
        <v>113</v>
      </c>
      <c r="B28" s="40">
        <v>14.8</v>
      </c>
    </row>
    <row r="29" spans="1:3" x14ac:dyDescent="0.3">
      <c r="A29" s="60" t="s">
        <v>83</v>
      </c>
      <c r="B29" s="40">
        <v>15.2</v>
      </c>
    </row>
    <row r="30" spans="1:3" x14ac:dyDescent="0.3">
      <c r="A30" s="90" t="s">
        <v>110</v>
      </c>
      <c r="B30" s="40">
        <v>15.4</v>
      </c>
    </row>
    <row r="31" spans="1:3" x14ac:dyDescent="0.3">
      <c r="A31" s="90" t="s">
        <v>85</v>
      </c>
      <c r="B31" s="40">
        <v>15.4</v>
      </c>
    </row>
    <row r="32" spans="1:3" x14ac:dyDescent="0.3">
      <c r="A32" s="90" t="s">
        <v>82</v>
      </c>
      <c r="B32" s="40">
        <v>15.3</v>
      </c>
    </row>
    <row r="33" spans="1:2" x14ac:dyDescent="0.3">
      <c r="A33" s="60" t="s">
        <v>83</v>
      </c>
      <c r="B33" s="40">
        <v>15.3</v>
      </c>
    </row>
    <row r="34" spans="1:2" x14ac:dyDescent="0.3">
      <c r="A34" s="90" t="s">
        <v>111</v>
      </c>
      <c r="B34" s="40">
        <v>15.2</v>
      </c>
    </row>
    <row r="35" spans="1:2" x14ac:dyDescent="0.3">
      <c r="A35" s="90" t="s">
        <v>85</v>
      </c>
      <c r="B35" s="40">
        <v>15.2</v>
      </c>
    </row>
    <row r="36" spans="1:2" x14ac:dyDescent="0.3">
      <c r="A36" s="90" t="s">
        <v>82</v>
      </c>
      <c r="B36" s="40">
        <v>15.1</v>
      </c>
    </row>
    <row r="37" spans="1:2" x14ac:dyDescent="0.3">
      <c r="A37" s="60" t="s">
        <v>83</v>
      </c>
      <c r="B37" s="40">
        <v>15</v>
      </c>
    </row>
  </sheetData>
  <hyperlinks>
    <hyperlink ref="A1" location="List!A1" display="List!A1" xr:uid="{00000000-0004-0000-0D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7"/>
  <sheetViews>
    <sheetView zoomScale="115" zoomScaleNormal="115" workbookViewId="0"/>
  </sheetViews>
  <sheetFormatPr defaultColWidth="8.77734375" defaultRowHeight="14.25" x14ac:dyDescent="0.25"/>
  <cols>
    <col min="1" max="1" width="9.77734375" style="5" customWidth="1"/>
    <col min="2" max="2" width="9.21875" style="3" bestFit="1" customWidth="1"/>
    <col min="3" max="16384" width="8.77734375" style="3"/>
  </cols>
  <sheetData>
    <row r="1" spans="1:6" s="18" customFormat="1" ht="15" x14ac:dyDescent="0.25">
      <c r="A1" s="197" t="s">
        <v>284</v>
      </c>
      <c r="B1" s="18" t="s">
        <v>112</v>
      </c>
    </row>
    <row r="2" spans="1:6" ht="16.5" x14ac:dyDescent="0.3">
      <c r="A2" s="17" t="s">
        <v>103</v>
      </c>
      <c r="B2" s="40">
        <v>2.9667580788287418</v>
      </c>
      <c r="C2" s="26"/>
      <c r="E2" s="4"/>
      <c r="F2" s="4"/>
    </row>
    <row r="3" spans="1:6" ht="16.5" x14ac:dyDescent="0.3">
      <c r="A3" s="17" t="s">
        <v>85</v>
      </c>
      <c r="B3" s="40">
        <v>3.3975131122250701</v>
      </c>
      <c r="C3" s="26"/>
      <c r="E3" s="4"/>
      <c r="F3" s="4"/>
    </row>
    <row r="4" spans="1:6" ht="16.5" x14ac:dyDescent="0.3">
      <c r="A4" s="17" t="s">
        <v>82</v>
      </c>
      <c r="B4" s="40">
        <v>3.4414398384440599</v>
      </c>
      <c r="C4" s="26"/>
      <c r="E4" s="4"/>
      <c r="F4" s="4"/>
    </row>
    <row r="5" spans="1:6" ht="16.5" x14ac:dyDescent="0.3">
      <c r="A5" s="17" t="s">
        <v>83</v>
      </c>
      <c r="B5" s="71">
        <v>6.2</v>
      </c>
      <c r="C5" s="26"/>
      <c r="E5" s="4"/>
      <c r="F5" s="4"/>
    </row>
    <row r="6" spans="1:6" ht="16.5" x14ac:dyDescent="0.3">
      <c r="A6" s="17" t="s">
        <v>104</v>
      </c>
      <c r="B6" s="71">
        <v>5</v>
      </c>
      <c r="C6" s="26"/>
      <c r="E6" s="4"/>
      <c r="F6" s="4"/>
    </row>
    <row r="7" spans="1:6" ht="16.5" x14ac:dyDescent="0.3">
      <c r="A7" s="17" t="s">
        <v>85</v>
      </c>
      <c r="B7" s="71">
        <v>5</v>
      </c>
      <c r="C7" s="26"/>
      <c r="E7" s="4"/>
      <c r="F7" s="4"/>
    </row>
    <row r="8" spans="1:6" ht="16.5" x14ac:dyDescent="0.3">
      <c r="A8" s="17" t="s">
        <v>82</v>
      </c>
      <c r="B8" s="71">
        <v>2.7</v>
      </c>
      <c r="C8" s="26"/>
      <c r="E8" s="4"/>
      <c r="F8" s="4"/>
    </row>
    <row r="9" spans="1:6" ht="16.5" x14ac:dyDescent="0.3">
      <c r="A9" s="17" t="s">
        <v>83</v>
      </c>
      <c r="B9" s="71">
        <v>3.9</v>
      </c>
      <c r="C9" s="26"/>
      <c r="E9" s="4"/>
      <c r="F9" s="4"/>
    </row>
    <row r="10" spans="1:6" x14ac:dyDescent="0.25">
      <c r="A10" s="17" t="s">
        <v>105</v>
      </c>
      <c r="B10" s="71">
        <v>3</v>
      </c>
      <c r="F10" s="4"/>
    </row>
    <row r="11" spans="1:6" x14ac:dyDescent="0.25">
      <c r="A11" s="17" t="s">
        <v>85</v>
      </c>
      <c r="B11" s="71">
        <v>3.6</v>
      </c>
      <c r="F11" s="4"/>
    </row>
    <row r="12" spans="1:6" x14ac:dyDescent="0.25">
      <c r="A12" s="17" t="s">
        <v>82</v>
      </c>
      <c r="B12" s="71">
        <v>3.5</v>
      </c>
      <c r="F12" s="4"/>
    </row>
    <row r="13" spans="1:6" x14ac:dyDescent="0.25">
      <c r="A13" s="17" t="s">
        <v>83</v>
      </c>
      <c r="B13" s="71">
        <v>3</v>
      </c>
      <c r="F13" s="4"/>
    </row>
    <row r="14" spans="1:6" x14ac:dyDescent="0.25">
      <c r="A14" s="17" t="s">
        <v>106</v>
      </c>
      <c r="B14" s="71">
        <v>7.2722100000000864</v>
      </c>
      <c r="F14" s="4"/>
    </row>
    <row r="15" spans="1:6" x14ac:dyDescent="0.25">
      <c r="A15" s="17" t="s">
        <v>85</v>
      </c>
      <c r="B15" s="71">
        <v>0.10065000000008695</v>
      </c>
      <c r="F15" s="4"/>
    </row>
    <row r="16" spans="1:6" x14ac:dyDescent="0.25">
      <c r="A16" s="17" t="s">
        <v>82</v>
      </c>
      <c r="B16" s="71">
        <v>2.1192300000000159</v>
      </c>
      <c r="F16" s="4"/>
    </row>
    <row r="17" spans="1:6" x14ac:dyDescent="0.25">
      <c r="A17" s="17" t="s">
        <v>83</v>
      </c>
      <c r="B17" s="71">
        <v>2.671389999999974</v>
      </c>
      <c r="F17" s="4"/>
    </row>
    <row r="18" spans="1:6" x14ac:dyDescent="0.25">
      <c r="A18" s="90" t="s">
        <v>107</v>
      </c>
      <c r="B18" s="71">
        <v>1.6288299999998799</v>
      </c>
    </row>
    <row r="19" spans="1:6" x14ac:dyDescent="0.25">
      <c r="A19" s="90" t="s">
        <v>85</v>
      </c>
      <c r="B19" s="71">
        <v>9.6934199999998327</v>
      </c>
    </row>
    <row r="20" spans="1:6" x14ac:dyDescent="0.25">
      <c r="A20" s="90" t="s">
        <v>82</v>
      </c>
      <c r="B20" s="71">
        <v>9.6029899999998634</v>
      </c>
    </row>
    <row r="21" spans="1:6" x14ac:dyDescent="0.25">
      <c r="A21" s="90" t="s">
        <v>83</v>
      </c>
      <c r="B21" s="70">
        <v>10.408230000000003</v>
      </c>
    </row>
    <row r="22" spans="1:6" x14ac:dyDescent="0.25">
      <c r="A22" s="90" t="s">
        <v>108</v>
      </c>
      <c r="B22" s="70">
        <v>11.100000000000136</v>
      </c>
    </row>
    <row r="23" spans="1:6" x14ac:dyDescent="0.25">
      <c r="A23" s="90" t="s">
        <v>85</v>
      </c>
      <c r="B23" s="70">
        <v>15.100000000000136</v>
      </c>
    </row>
    <row r="24" spans="1:6" x14ac:dyDescent="0.25">
      <c r="A24" s="90" t="s">
        <v>82</v>
      </c>
      <c r="B24" s="70">
        <v>21.7</v>
      </c>
    </row>
    <row r="25" spans="1:6" x14ac:dyDescent="0.25">
      <c r="A25" s="90" t="s">
        <v>83</v>
      </c>
      <c r="B25" s="70">
        <v>24.8</v>
      </c>
    </row>
    <row r="26" spans="1:6" x14ac:dyDescent="0.25">
      <c r="A26" s="90" t="s">
        <v>109</v>
      </c>
      <c r="B26" s="70">
        <v>19.8</v>
      </c>
    </row>
    <row r="27" spans="1:6" x14ac:dyDescent="0.25">
      <c r="A27" s="90" t="s">
        <v>85</v>
      </c>
      <c r="B27" s="70">
        <v>14.9</v>
      </c>
    </row>
    <row r="28" spans="1:6" x14ac:dyDescent="0.25">
      <c r="A28" s="60" t="s">
        <v>113</v>
      </c>
      <c r="B28" s="70">
        <v>12.099999999999909</v>
      </c>
    </row>
    <row r="29" spans="1:6" x14ac:dyDescent="0.25">
      <c r="A29" s="90" t="s">
        <v>83</v>
      </c>
      <c r="B29" s="70">
        <v>10.200000000000045</v>
      </c>
    </row>
    <row r="30" spans="1:6" x14ac:dyDescent="0.25">
      <c r="A30" s="90" t="s">
        <v>110</v>
      </c>
      <c r="B30" s="70">
        <v>9.5</v>
      </c>
    </row>
    <row r="31" spans="1:6" x14ac:dyDescent="0.25">
      <c r="A31" s="90" t="s">
        <v>85</v>
      </c>
      <c r="B31" s="70">
        <v>8.5999999999999091</v>
      </c>
    </row>
    <row r="32" spans="1:6" x14ac:dyDescent="0.25">
      <c r="A32" s="60" t="s">
        <v>113</v>
      </c>
      <c r="B32" s="70">
        <v>8.4000000000000909</v>
      </c>
    </row>
    <row r="33" spans="1:2" x14ac:dyDescent="0.25">
      <c r="A33" s="90" t="s">
        <v>83</v>
      </c>
      <c r="B33" s="70">
        <v>8.1999999999998181</v>
      </c>
    </row>
    <row r="34" spans="1:2" x14ac:dyDescent="0.25">
      <c r="A34" s="90" t="s">
        <v>111</v>
      </c>
      <c r="B34" s="70">
        <v>7.7999999999999545</v>
      </c>
    </row>
    <row r="35" spans="1:2" x14ac:dyDescent="0.25">
      <c r="A35" s="90" t="s">
        <v>85</v>
      </c>
      <c r="B35" s="70">
        <v>7.4000000000000909</v>
      </c>
    </row>
    <row r="36" spans="1:2" x14ac:dyDescent="0.25">
      <c r="A36" s="60" t="s">
        <v>113</v>
      </c>
      <c r="B36" s="70">
        <v>7.2</v>
      </c>
    </row>
    <row r="37" spans="1:2" x14ac:dyDescent="0.25">
      <c r="A37" s="90" t="s">
        <v>83</v>
      </c>
      <c r="B37" s="70">
        <v>7</v>
      </c>
    </row>
  </sheetData>
  <hyperlinks>
    <hyperlink ref="A1" location="List!A1" display="List!A1" xr:uid="{00000000-0004-0000-0E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776E-E677-44DB-8D25-D8C241D10334}">
  <dimension ref="A1:B37"/>
  <sheetViews>
    <sheetView workbookViewId="0">
      <selection activeCell="K8" sqref="K8"/>
    </sheetView>
  </sheetViews>
  <sheetFormatPr defaultRowHeight="16.5" x14ac:dyDescent="0.3"/>
  <sheetData>
    <row r="1" spans="1:2" x14ac:dyDescent="0.3">
      <c r="A1" s="197" t="s">
        <v>284</v>
      </c>
      <c r="B1" s="18" t="s">
        <v>496</v>
      </c>
    </row>
    <row r="2" spans="1:2" x14ac:dyDescent="0.3">
      <c r="A2" s="17" t="s">
        <v>103</v>
      </c>
      <c r="B2" s="71">
        <v>-4.5401073099999998</v>
      </c>
    </row>
    <row r="3" spans="1:2" x14ac:dyDescent="0.3">
      <c r="A3" s="17" t="s">
        <v>85</v>
      </c>
      <c r="B3" s="71">
        <v>0.82455643000000001</v>
      </c>
    </row>
    <row r="4" spans="1:2" x14ac:dyDescent="0.3">
      <c r="A4" s="17" t="s">
        <v>82</v>
      </c>
      <c r="B4" s="71">
        <v>-0.89295461899999995</v>
      </c>
    </row>
    <row r="5" spans="1:2" x14ac:dyDescent="0.3">
      <c r="A5" s="17" t="s">
        <v>83</v>
      </c>
      <c r="B5" s="71">
        <v>-4.8480081799999999</v>
      </c>
    </row>
    <row r="6" spans="1:2" x14ac:dyDescent="0.3">
      <c r="A6" s="17" t="s">
        <v>104</v>
      </c>
      <c r="B6" s="71">
        <v>2.0061339299999998</v>
      </c>
    </row>
    <row r="7" spans="1:2" x14ac:dyDescent="0.3">
      <c r="A7" s="17" t="s">
        <v>85</v>
      </c>
      <c r="B7" s="71">
        <v>-2.6364120099999999</v>
      </c>
    </row>
    <row r="8" spans="1:2" x14ac:dyDescent="0.3">
      <c r="A8" s="17" t="s">
        <v>82</v>
      </c>
      <c r="B8" s="71">
        <v>1.18833696</v>
      </c>
    </row>
    <row r="9" spans="1:2" x14ac:dyDescent="0.3">
      <c r="A9" s="17" t="s">
        <v>83</v>
      </c>
      <c r="B9" s="71">
        <v>-1.8000294999999999</v>
      </c>
    </row>
    <row r="10" spans="1:2" x14ac:dyDescent="0.3">
      <c r="A10" s="17" t="s">
        <v>105</v>
      </c>
      <c r="B10" s="71">
        <v>0.93705443099999997</v>
      </c>
    </row>
    <row r="11" spans="1:2" x14ac:dyDescent="0.3">
      <c r="A11" s="17" t="s">
        <v>85</v>
      </c>
      <c r="B11" s="71">
        <v>7.9429593199999999</v>
      </c>
    </row>
    <row r="12" spans="1:2" x14ac:dyDescent="0.3">
      <c r="A12" s="17" t="s">
        <v>82</v>
      </c>
      <c r="B12" s="71">
        <v>8.3133774099999993</v>
      </c>
    </row>
    <row r="13" spans="1:2" x14ac:dyDescent="0.3">
      <c r="A13" s="17" t="s">
        <v>83</v>
      </c>
      <c r="B13" s="71">
        <v>8.2615451800000006</v>
      </c>
    </row>
    <row r="14" spans="1:2" x14ac:dyDescent="0.3">
      <c r="A14" s="17" t="s">
        <v>106</v>
      </c>
      <c r="B14" s="71">
        <v>5.1346284999999998</v>
      </c>
    </row>
    <row r="15" spans="1:2" x14ac:dyDescent="0.3">
      <c r="A15" s="17" t="s">
        <v>85</v>
      </c>
      <c r="B15" s="71">
        <v>11.3905166</v>
      </c>
    </row>
    <row r="16" spans="1:2" x14ac:dyDescent="0.3">
      <c r="A16" s="17" t="s">
        <v>82</v>
      </c>
      <c r="B16" s="71">
        <v>5.9261708300000002</v>
      </c>
    </row>
    <row r="17" spans="1:2" x14ac:dyDescent="0.3">
      <c r="A17" s="17" t="s">
        <v>83</v>
      </c>
      <c r="B17" s="71">
        <v>11.4090179</v>
      </c>
    </row>
    <row r="18" spans="1:2" x14ac:dyDescent="0.3">
      <c r="A18" s="90" t="s">
        <v>107</v>
      </c>
      <c r="B18" s="70">
        <v>13.6771441</v>
      </c>
    </row>
    <row r="19" spans="1:2" x14ac:dyDescent="0.3">
      <c r="A19" s="90" t="s">
        <v>85</v>
      </c>
      <c r="B19" s="40">
        <v>9.6961009600000008</v>
      </c>
    </row>
    <row r="20" spans="1:2" x14ac:dyDescent="0.3">
      <c r="A20" s="90" t="s">
        <v>82</v>
      </c>
      <c r="B20" s="40">
        <v>4.55472462</v>
      </c>
    </row>
    <row r="21" spans="1:2" x14ac:dyDescent="0.3">
      <c r="A21" s="90" t="s">
        <v>83</v>
      </c>
      <c r="B21" s="40">
        <v>12.673454899999999</v>
      </c>
    </row>
    <row r="22" spans="1:2" x14ac:dyDescent="0.3">
      <c r="A22" s="90" t="s">
        <v>108</v>
      </c>
      <c r="B22" s="40">
        <v>6.2273750699999999</v>
      </c>
    </row>
    <row r="23" spans="1:2" x14ac:dyDescent="0.3">
      <c r="A23" s="90" t="s">
        <v>85</v>
      </c>
      <c r="B23" s="40">
        <v>3.50598857</v>
      </c>
    </row>
    <row r="24" spans="1:2" x14ac:dyDescent="0.3">
      <c r="A24" s="90" t="s">
        <v>82</v>
      </c>
      <c r="B24" s="40">
        <v>5.9486913699999997</v>
      </c>
    </row>
    <row r="25" spans="1:2" x14ac:dyDescent="0.3">
      <c r="A25" s="90" t="s">
        <v>83</v>
      </c>
      <c r="B25" s="40">
        <v>3.8962625399999999</v>
      </c>
    </row>
    <row r="26" spans="1:2" x14ac:dyDescent="0.3">
      <c r="A26" s="90" t="s">
        <v>109</v>
      </c>
      <c r="B26" s="40">
        <v>4.3281882999999999</v>
      </c>
    </row>
    <row r="27" spans="1:2" x14ac:dyDescent="0.3">
      <c r="A27" s="90" t="s">
        <v>85</v>
      </c>
      <c r="B27" s="40">
        <v>3.5039744700000002</v>
      </c>
    </row>
    <row r="28" spans="1:2" x14ac:dyDescent="0.3">
      <c r="A28" s="60" t="s">
        <v>113</v>
      </c>
      <c r="B28" s="40">
        <v>4.5770466299999999</v>
      </c>
    </row>
    <row r="29" spans="1:2" x14ac:dyDescent="0.3">
      <c r="A29" s="90" t="s">
        <v>83</v>
      </c>
      <c r="B29" s="40">
        <v>3.4602814899999998</v>
      </c>
    </row>
    <row r="30" spans="1:2" x14ac:dyDescent="0.3">
      <c r="A30" s="90" t="s">
        <v>110</v>
      </c>
      <c r="B30" s="40">
        <v>2.0419420499999998</v>
      </c>
    </row>
    <row r="31" spans="1:2" x14ac:dyDescent="0.3">
      <c r="A31" s="90" t="s">
        <v>85</v>
      </c>
      <c r="B31" s="40">
        <v>2.9041445800000001</v>
      </c>
    </row>
    <row r="32" spans="1:2" x14ac:dyDescent="0.3">
      <c r="A32" s="60" t="s">
        <v>113</v>
      </c>
      <c r="B32" s="40">
        <v>2.9302869999999999</v>
      </c>
    </row>
    <row r="33" spans="1:2" x14ac:dyDescent="0.3">
      <c r="A33" s="90" t="s">
        <v>83</v>
      </c>
      <c r="B33" s="40">
        <v>3.3148196200000002</v>
      </c>
    </row>
    <row r="34" spans="1:2" x14ac:dyDescent="0.3">
      <c r="A34" s="90" t="s">
        <v>111</v>
      </c>
      <c r="B34" s="40">
        <v>2.9302869999999999</v>
      </c>
    </row>
    <row r="35" spans="1:2" x14ac:dyDescent="0.3">
      <c r="A35" s="90" t="s">
        <v>85</v>
      </c>
      <c r="B35" s="40">
        <v>3</v>
      </c>
    </row>
    <row r="36" spans="1:2" x14ac:dyDescent="0.3">
      <c r="A36" s="60" t="s">
        <v>113</v>
      </c>
      <c r="B36" s="40">
        <v>4</v>
      </c>
    </row>
    <row r="37" spans="1:2" x14ac:dyDescent="0.3">
      <c r="A37" s="90" t="s">
        <v>83</v>
      </c>
      <c r="B37" s="40">
        <v>4</v>
      </c>
    </row>
  </sheetData>
  <hyperlinks>
    <hyperlink ref="A1" location="List!A1" display="List!A1" xr:uid="{40378361-AD4B-4690-AF5C-E0F9EFA1F9A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65"/>
  <sheetViews>
    <sheetView zoomScale="70" zoomScaleNormal="70" workbookViewId="0">
      <selection activeCell="R61" sqref="R61"/>
    </sheetView>
  </sheetViews>
  <sheetFormatPr defaultColWidth="8.77734375" defaultRowHeight="14.25" x14ac:dyDescent="0.25"/>
  <cols>
    <col min="1" max="1" width="8.77734375" style="18"/>
    <col min="2" max="2" width="8.77734375" style="1"/>
    <col min="3" max="3" width="11.44140625" style="1" customWidth="1"/>
    <col min="4" max="4" width="12" style="1" customWidth="1"/>
    <col min="5" max="16384" width="8.77734375" style="1"/>
  </cols>
  <sheetData>
    <row r="1" spans="1:11" ht="15" x14ac:dyDescent="0.25">
      <c r="A1" s="197" t="s">
        <v>284</v>
      </c>
      <c r="B1" s="6"/>
      <c r="C1" s="6"/>
      <c r="D1" s="34"/>
      <c r="E1" s="7"/>
      <c r="F1" s="7"/>
      <c r="G1" s="8"/>
      <c r="H1" s="8"/>
      <c r="I1" s="7"/>
      <c r="J1" s="7"/>
      <c r="K1" s="35"/>
    </row>
    <row r="2" spans="1:11" hidden="1" x14ac:dyDescent="0.25">
      <c r="A2" s="23" t="s">
        <v>81</v>
      </c>
      <c r="B2" s="9"/>
      <c r="C2" s="9"/>
      <c r="D2" s="33"/>
      <c r="E2" s="9"/>
      <c r="F2" s="9"/>
      <c r="G2" s="10"/>
      <c r="H2" s="10"/>
      <c r="I2" s="9"/>
      <c r="J2" s="9"/>
      <c r="K2" s="33"/>
    </row>
    <row r="3" spans="1:11" hidden="1" x14ac:dyDescent="0.25">
      <c r="A3" s="23" t="s">
        <v>82</v>
      </c>
      <c r="B3" s="9"/>
      <c r="C3" s="9"/>
      <c r="D3" s="33"/>
      <c r="E3" s="9"/>
      <c r="F3" s="9"/>
      <c r="G3" s="10"/>
      <c r="H3" s="10"/>
      <c r="I3" s="9"/>
      <c r="J3" s="9"/>
      <c r="K3" s="33"/>
    </row>
    <row r="4" spans="1:11" hidden="1" x14ac:dyDescent="0.25">
      <c r="A4" s="23" t="s">
        <v>83</v>
      </c>
      <c r="B4" s="9"/>
      <c r="C4" s="9"/>
      <c r="D4" s="33"/>
      <c r="E4" s="9"/>
      <c r="F4" s="9"/>
      <c r="G4" s="10"/>
      <c r="H4" s="10"/>
      <c r="I4" s="9"/>
      <c r="J4" s="9"/>
      <c r="K4" s="33"/>
    </row>
    <row r="5" spans="1:11" hidden="1" x14ac:dyDescent="0.25">
      <c r="A5" s="23" t="s">
        <v>84</v>
      </c>
      <c r="B5" s="9"/>
      <c r="C5" s="9"/>
      <c r="D5" s="33"/>
      <c r="E5" s="9"/>
      <c r="F5" s="9"/>
      <c r="G5" s="10"/>
      <c r="H5" s="10"/>
      <c r="I5" s="9"/>
      <c r="J5" s="9"/>
      <c r="K5" s="33"/>
    </row>
    <row r="6" spans="1:11" hidden="1" x14ac:dyDescent="0.25">
      <c r="A6" s="23" t="s">
        <v>85</v>
      </c>
      <c r="B6" s="9"/>
      <c r="C6" s="9"/>
      <c r="D6" s="33"/>
      <c r="E6" s="9"/>
      <c r="F6" s="9"/>
      <c r="G6" s="10"/>
      <c r="H6" s="10"/>
      <c r="I6" s="9"/>
      <c r="J6" s="9"/>
      <c r="K6" s="33"/>
    </row>
    <row r="7" spans="1:11" hidden="1" x14ac:dyDescent="0.25">
      <c r="A7" s="23" t="s">
        <v>82</v>
      </c>
      <c r="B7" s="9"/>
      <c r="C7" s="9"/>
      <c r="D7" s="33"/>
      <c r="E7" s="9"/>
      <c r="F7" s="9"/>
      <c r="G7" s="10"/>
      <c r="H7" s="10"/>
      <c r="I7" s="9"/>
      <c r="J7" s="9"/>
      <c r="K7" s="33"/>
    </row>
    <row r="8" spans="1:11" hidden="1" x14ac:dyDescent="0.25">
      <c r="A8" s="23" t="s">
        <v>83</v>
      </c>
      <c r="B8" s="9"/>
      <c r="C8" s="9"/>
      <c r="D8" s="33"/>
      <c r="E8" s="9"/>
      <c r="F8" s="9"/>
      <c r="G8" s="10"/>
      <c r="H8" s="10"/>
      <c r="I8" s="9"/>
      <c r="J8" s="9"/>
      <c r="K8" s="33"/>
    </row>
    <row r="9" spans="1:11" hidden="1" x14ac:dyDescent="0.25">
      <c r="A9" s="23" t="s">
        <v>86</v>
      </c>
      <c r="B9" s="9"/>
      <c r="C9" s="9"/>
      <c r="D9" s="33"/>
      <c r="E9" s="9"/>
      <c r="F9" s="9"/>
      <c r="G9" s="10"/>
      <c r="H9" s="10"/>
      <c r="I9" s="9"/>
      <c r="J9" s="9"/>
      <c r="K9" s="33"/>
    </row>
    <row r="10" spans="1:11" hidden="1" x14ac:dyDescent="0.25">
      <c r="A10" s="23" t="s">
        <v>85</v>
      </c>
      <c r="B10" s="9"/>
      <c r="C10" s="14"/>
      <c r="D10" s="33"/>
      <c r="E10" s="9"/>
      <c r="F10" s="9"/>
      <c r="G10" s="10"/>
      <c r="H10" s="10"/>
      <c r="I10" s="9"/>
      <c r="J10" s="9"/>
      <c r="K10" s="33"/>
    </row>
    <row r="11" spans="1:11" hidden="1" x14ac:dyDescent="0.25">
      <c r="A11" s="23" t="s">
        <v>82</v>
      </c>
      <c r="B11" s="14"/>
      <c r="C11" s="9"/>
      <c r="D11" s="36"/>
      <c r="E11" s="14"/>
      <c r="F11" s="9"/>
      <c r="G11" s="10"/>
      <c r="H11" s="10"/>
      <c r="I11" s="9"/>
      <c r="J11" s="14"/>
      <c r="K11" s="36"/>
    </row>
    <row r="12" spans="1:11" hidden="1" x14ac:dyDescent="0.25">
      <c r="A12" s="23" t="s">
        <v>83</v>
      </c>
      <c r="B12" s="14"/>
      <c r="C12" s="9"/>
      <c r="D12" s="33"/>
      <c r="E12" s="9"/>
      <c r="F12" s="9"/>
      <c r="G12" s="10"/>
      <c r="H12" s="10"/>
      <c r="I12" s="9"/>
      <c r="J12" s="9"/>
      <c r="K12" s="33"/>
    </row>
    <row r="13" spans="1:11" hidden="1" x14ac:dyDescent="0.25">
      <c r="A13" s="23" t="s">
        <v>87</v>
      </c>
      <c r="B13" s="14"/>
      <c r="C13" s="9"/>
      <c r="D13" s="33"/>
      <c r="E13" s="9"/>
      <c r="F13" s="9"/>
      <c r="G13" s="10"/>
      <c r="H13" s="10"/>
      <c r="I13" s="9"/>
      <c r="J13" s="9"/>
      <c r="K13" s="33"/>
    </row>
    <row r="14" spans="1:11" hidden="1" x14ac:dyDescent="0.25">
      <c r="A14" s="23" t="s">
        <v>85</v>
      </c>
      <c r="B14" s="14"/>
      <c r="C14" s="14"/>
      <c r="D14" s="36"/>
      <c r="E14" s="14"/>
      <c r="F14" s="14"/>
      <c r="G14" s="15"/>
      <c r="H14" s="15"/>
      <c r="I14" s="14"/>
      <c r="J14" s="14"/>
      <c r="K14" s="36"/>
    </row>
    <row r="15" spans="1:11" hidden="1" x14ac:dyDescent="0.25">
      <c r="A15" s="23" t="s">
        <v>82</v>
      </c>
      <c r="B15" s="14"/>
      <c r="C15" s="14"/>
      <c r="D15" s="36"/>
      <c r="E15" s="14"/>
      <c r="F15" s="14"/>
      <c r="G15" s="15"/>
      <c r="H15" s="15"/>
      <c r="I15" s="14"/>
      <c r="J15" s="14"/>
      <c r="K15" s="36"/>
    </row>
    <row r="16" spans="1:11" hidden="1" x14ac:dyDescent="0.25">
      <c r="A16" s="23" t="s">
        <v>83</v>
      </c>
      <c r="B16" s="14"/>
      <c r="C16" s="9"/>
      <c r="D16" s="33"/>
      <c r="E16" s="9"/>
      <c r="F16" s="9"/>
      <c r="G16" s="10"/>
      <c r="H16" s="10"/>
      <c r="I16" s="9"/>
      <c r="J16" s="9"/>
      <c r="K16" s="33"/>
    </row>
    <row r="17" spans="1:19" hidden="1" x14ac:dyDescent="0.25">
      <c r="A17" s="23" t="s">
        <v>88</v>
      </c>
      <c r="B17" s="14"/>
      <c r="C17" s="14"/>
      <c r="D17" s="36"/>
      <c r="E17" s="14"/>
      <c r="F17" s="14"/>
      <c r="G17" s="15"/>
      <c r="H17" s="15"/>
      <c r="I17" s="14"/>
      <c r="J17" s="14"/>
      <c r="K17" s="36"/>
    </row>
    <row r="18" spans="1:19" hidden="1" x14ac:dyDescent="0.25">
      <c r="A18" s="23" t="s">
        <v>85</v>
      </c>
      <c r="B18" s="14"/>
      <c r="C18" s="14"/>
      <c r="D18" s="36"/>
      <c r="E18" s="14"/>
      <c r="F18" s="14"/>
      <c r="G18" s="14"/>
      <c r="H18" s="14"/>
      <c r="I18" s="14"/>
      <c r="J18" s="14"/>
      <c r="K18" s="36"/>
    </row>
    <row r="19" spans="1:19" hidden="1" x14ac:dyDescent="0.25">
      <c r="A19" s="23" t="s">
        <v>82</v>
      </c>
      <c r="B19" s="14"/>
      <c r="C19" s="9"/>
      <c r="D19" s="14"/>
      <c r="E19" s="14"/>
      <c r="F19" s="14"/>
      <c r="G19" s="14"/>
      <c r="H19" s="14"/>
      <c r="I19" s="14"/>
      <c r="J19" s="14"/>
      <c r="K19" s="36"/>
    </row>
    <row r="20" spans="1:19" hidden="1" x14ac:dyDescent="0.25">
      <c r="A20" s="23" t="s">
        <v>83</v>
      </c>
      <c r="B20" s="14"/>
      <c r="C20" s="14"/>
      <c r="D20" s="14"/>
      <c r="E20" s="14"/>
      <c r="F20" s="14"/>
      <c r="G20" s="14"/>
      <c r="H20" s="14"/>
      <c r="I20" s="14"/>
      <c r="J20" s="14"/>
      <c r="K20" s="14"/>
    </row>
    <row r="21" spans="1:19" hidden="1" x14ac:dyDescent="0.25">
      <c r="A21" s="23" t="s">
        <v>89</v>
      </c>
      <c r="B21" s="14"/>
      <c r="C21" s="14"/>
      <c r="D21" s="14"/>
      <c r="E21" s="14"/>
      <c r="F21" s="14"/>
      <c r="G21" s="14"/>
      <c r="H21" s="14"/>
      <c r="I21" s="14"/>
      <c r="J21" s="14"/>
      <c r="K21" s="14"/>
    </row>
    <row r="22" spans="1:19" hidden="1" x14ac:dyDescent="0.25">
      <c r="A22" s="23" t="s">
        <v>85</v>
      </c>
      <c r="B22" s="14"/>
      <c r="C22" s="14"/>
      <c r="D22" s="14"/>
      <c r="E22" s="9"/>
      <c r="F22" s="9"/>
      <c r="G22" s="14"/>
      <c r="H22" s="14"/>
      <c r="I22" s="9"/>
      <c r="J22" s="9"/>
      <c r="K22" s="14"/>
    </row>
    <row r="23" spans="1:19" hidden="1" x14ac:dyDescent="0.25">
      <c r="A23" s="23" t="s">
        <v>82</v>
      </c>
      <c r="B23" s="14"/>
      <c r="C23" s="14"/>
      <c r="D23" s="14"/>
      <c r="E23" s="9"/>
      <c r="F23" s="9"/>
      <c r="G23" s="14"/>
      <c r="H23" s="14"/>
      <c r="I23" s="9"/>
      <c r="J23" s="9"/>
      <c r="K23" s="14"/>
    </row>
    <row r="24" spans="1:19" hidden="1" x14ac:dyDescent="0.25">
      <c r="A24" s="23" t="s">
        <v>83</v>
      </c>
      <c r="B24" s="14"/>
      <c r="C24" s="14"/>
      <c r="D24" s="14"/>
      <c r="E24" s="9"/>
      <c r="F24" s="9"/>
      <c r="G24" s="14"/>
      <c r="H24" s="14"/>
      <c r="I24" s="9"/>
      <c r="J24" s="9"/>
      <c r="K24" s="14"/>
    </row>
    <row r="25" spans="1:19" ht="28.5" x14ac:dyDescent="0.25">
      <c r="A25" s="23"/>
      <c r="B25" s="14"/>
      <c r="C25" s="68" t="s">
        <v>494</v>
      </c>
      <c r="D25" s="68" t="s">
        <v>495</v>
      </c>
      <c r="E25" s="72">
        <v>-0.9</v>
      </c>
      <c r="F25" s="72">
        <v>-0.7</v>
      </c>
      <c r="G25" s="72">
        <v>-0.5</v>
      </c>
      <c r="H25" s="72">
        <v>-0.3</v>
      </c>
      <c r="I25" s="72">
        <v>0.3</v>
      </c>
      <c r="J25" s="72">
        <v>0.5</v>
      </c>
      <c r="K25" s="72">
        <v>0.7</v>
      </c>
      <c r="L25" s="73">
        <v>0.9</v>
      </c>
    </row>
    <row r="26" spans="1:19" x14ac:dyDescent="0.25">
      <c r="A26" s="23"/>
      <c r="B26" s="23" t="s">
        <v>90</v>
      </c>
      <c r="C26" s="64">
        <v>3.4160665595452002</v>
      </c>
      <c r="D26" s="64">
        <v>3.4160665595452002</v>
      </c>
      <c r="E26" s="64"/>
      <c r="F26" s="64"/>
      <c r="G26" s="64"/>
      <c r="H26" s="64"/>
      <c r="I26" s="64"/>
      <c r="J26" s="64"/>
      <c r="K26" s="64"/>
      <c r="L26" s="64"/>
    </row>
    <row r="27" spans="1:19" x14ac:dyDescent="0.25">
      <c r="A27" s="23"/>
      <c r="B27" s="23" t="s">
        <v>85</v>
      </c>
      <c r="C27" s="64">
        <v>2.9746574486763393</v>
      </c>
      <c r="D27" s="64">
        <v>2.9746574486763393</v>
      </c>
      <c r="E27" s="64"/>
      <c r="F27" s="9"/>
      <c r="G27" s="9"/>
      <c r="H27" s="10"/>
      <c r="I27" s="10"/>
      <c r="J27" s="9"/>
      <c r="K27" s="9"/>
      <c r="L27" s="64"/>
    </row>
    <row r="28" spans="1:19" ht="16.5" x14ac:dyDescent="0.3">
      <c r="A28" s="23"/>
      <c r="B28" s="23" t="s">
        <v>82</v>
      </c>
      <c r="C28" s="64">
        <v>0.89132478774394031</v>
      </c>
      <c r="D28" s="64">
        <v>0.89132478774394031</v>
      </c>
      <c r="E28" s="64">
        <v>0.89132478774394031</v>
      </c>
      <c r="F28" s="64">
        <v>0.89132478774394031</v>
      </c>
      <c r="G28" s="64">
        <v>0.89132478774394031</v>
      </c>
      <c r="H28" s="64">
        <v>0.89132478774394031</v>
      </c>
      <c r="I28" s="64">
        <v>0.89132478774394031</v>
      </c>
      <c r="J28" s="64">
        <v>0.89132478774394031</v>
      </c>
      <c r="K28" s="64">
        <v>0.89132478774394031</v>
      </c>
      <c r="L28" s="64">
        <v>0.89132478774394031</v>
      </c>
      <c r="S28"/>
    </row>
    <row r="29" spans="1:19" x14ac:dyDescent="0.25">
      <c r="A29" s="23"/>
      <c r="B29" s="65" t="s">
        <v>83</v>
      </c>
      <c r="C29" s="66">
        <v>0.2</v>
      </c>
      <c r="D29" s="66">
        <v>0.2</v>
      </c>
      <c r="E29" s="66">
        <v>0.2</v>
      </c>
      <c r="F29" s="66">
        <v>0.2</v>
      </c>
      <c r="G29" s="66">
        <v>0.2</v>
      </c>
      <c r="H29" s="66">
        <v>0.2</v>
      </c>
      <c r="I29" s="66">
        <v>0.2</v>
      </c>
      <c r="J29" s="66">
        <v>0.2</v>
      </c>
      <c r="K29" s="66">
        <v>0.2</v>
      </c>
      <c r="L29" s="66">
        <v>0.2</v>
      </c>
    </row>
    <row r="30" spans="1:19" x14ac:dyDescent="0.25">
      <c r="A30" s="23"/>
      <c r="B30" s="65" t="s">
        <v>91</v>
      </c>
      <c r="C30" s="66">
        <v>0.7</v>
      </c>
      <c r="D30" s="66">
        <v>0.7</v>
      </c>
      <c r="E30" s="66">
        <v>0.7</v>
      </c>
      <c r="F30" s="66">
        <v>0.7</v>
      </c>
      <c r="G30" s="66">
        <v>0.7</v>
      </c>
      <c r="H30" s="66">
        <v>0.7</v>
      </c>
      <c r="I30" s="66">
        <v>0.7</v>
      </c>
      <c r="J30" s="66">
        <v>0.7</v>
      </c>
      <c r="K30" s="66">
        <v>0.7</v>
      </c>
      <c r="L30" s="66">
        <v>0.7</v>
      </c>
    </row>
    <row r="31" spans="1:19" x14ac:dyDescent="0.25">
      <c r="A31" s="23"/>
      <c r="B31" s="65" t="s">
        <v>85</v>
      </c>
      <c r="C31" s="66">
        <v>1.7</v>
      </c>
      <c r="D31" s="66">
        <v>1.7</v>
      </c>
      <c r="E31" s="66">
        <v>1.7</v>
      </c>
      <c r="F31" s="66">
        <v>1.7</v>
      </c>
      <c r="G31" s="66">
        <v>1.7</v>
      </c>
      <c r="H31" s="66">
        <v>1.7</v>
      </c>
      <c r="I31" s="66">
        <v>1.7</v>
      </c>
      <c r="J31" s="66">
        <v>1.7</v>
      </c>
      <c r="K31" s="66">
        <v>1.7</v>
      </c>
      <c r="L31" s="66">
        <v>1.7</v>
      </c>
    </row>
    <row r="32" spans="1:19" x14ac:dyDescent="0.25">
      <c r="A32" s="23"/>
      <c r="B32" s="65" t="s">
        <v>82</v>
      </c>
      <c r="C32" s="66">
        <v>3.8</v>
      </c>
      <c r="D32" s="66">
        <v>3.8</v>
      </c>
      <c r="E32" s="66">
        <v>3.8</v>
      </c>
      <c r="F32" s="66">
        <v>3.8</v>
      </c>
      <c r="G32" s="66">
        <v>3.8</v>
      </c>
      <c r="H32" s="66">
        <v>3.8</v>
      </c>
      <c r="I32" s="66">
        <v>3.8</v>
      </c>
      <c r="J32" s="66">
        <v>3.8</v>
      </c>
      <c r="K32" s="66">
        <v>3.8</v>
      </c>
      <c r="L32" s="66">
        <v>3.8</v>
      </c>
    </row>
    <row r="33" spans="1:12" x14ac:dyDescent="0.25">
      <c r="A33" s="23"/>
      <c r="B33" s="65" t="s">
        <v>83</v>
      </c>
      <c r="C33" s="66">
        <v>7.5</v>
      </c>
      <c r="D33" s="66">
        <v>7.5</v>
      </c>
      <c r="E33" s="66">
        <v>7.5</v>
      </c>
      <c r="F33" s="66">
        <v>7.5</v>
      </c>
      <c r="G33" s="66">
        <v>7.5</v>
      </c>
      <c r="H33" s="66">
        <v>7.5</v>
      </c>
      <c r="I33" s="66">
        <v>7.5</v>
      </c>
      <c r="J33" s="66">
        <v>7.5</v>
      </c>
      <c r="K33" s="66">
        <v>7.5</v>
      </c>
      <c r="L33" s="66">
        <v>7.5</v>
      </c>
    </row>
    <row r="34" spans="1:12" x14ac:dyDescent="0.25">
      <c r="A34" s="23"/>
      <c r="B34" s="65" t="s">
        <v>92</v>
      </c>
      <c r="C34" s="66">
        <v>8.1</v>
      </c>
      <c r="D34" s="66">
        <v>8.1</v>
      </c>
      <c r="E34" s="66">
        <v>8</v>
      </c>
      <c r="F34" s="66">
        <v>8</v>
      </c>
      <c r="G34" s="66">
        <v>8</v>
      </c>
      <c r="H34" s="66">
        <v>8</v>
      </c>
      <c r="I34" s="66">
        <v>8</v>
      </c>
      <c r="J34" s="66">
        <v>8</v>
      </c>
      <c r="K34" s="66">
        <v>8</v>
      </c>
      <c r="L34" s="66">
        <v>8</v>
      </c>
    </row>
    <row r="35" spans="1:12" x14ac:dyDescent="0.25">
      <c r="A35" s="23"/>
      <c r="B35" s="65" t="s">
        <v>85</v>
      </c>
      <c r="C35" s="66">
        <v>8.3000000000000007</v>
      </c>
      <c r="D35" s="66">
        <v>8.3000000000000007</v>
      </c>
      <c r="E35" s="66">
        <v>8.1</v>
      </c>
      <c r="F35" s="66">
        <v>8.1</v>
      </c>
      <c r="G35" s="66">
        <v>8.1</v>
      </c>
      <c r="H35" s="66">
        <v>8.1</v>
      </c>
      <c r="I35" s="66">
        <v>8.1</v>
      </c>
      <c r="J35" s="66">
        <v>8.1</v>
      </c>
      <c r="K35" s="66">
        <v>8.1</v>
      </c>
      <c r="L35" s="66">
        <v>8.1</v>
      </c>
    </row>
    <row r="36" spans="1:12" x14ac:dyDescent="0.25">
      <c r="A36" s="23"/>
      <c r="B36" s="65" t="s">
        <v>82</v>
      </c>
      <c r="C36" s="66">
        <v>7.7</v>
      </c>
      <c r="D36" s="66">
        <v>7.7</v>
      </c>
      <c r="E36" s="66">
        <v>7.5</v>
      </c>
      <c r="F36" s="66">
        <v>7.5</v>
      </c>
      <c r="G36" s="66">
        <v>7.5</v>
      </c>
      <c r="H36" s="66">
        <v>7.5</v>
      </c>
      <c r="I36" s="66">
        <v>7.5</v>
      </c>
      <c r="J36" s="66">
        <v>7.5</v>
      </c>
      <c r="K36" s="66">
        <v>7.5</v>
      </c>
      <c r="L36" s="66">
        <v>7.5</v>
      </c>
    </row>
    <row r="37" spans="1:12" x14ac:dyDescent="0.25">
      <c r="A37" s="23"/>
      <c r="B37" s="65" t="s">
        <v>83</v>
      </c>
      <c r="C37" s="66">
        <v>5.2</v>
      </c>
      <c r="D37" s="66">
        <v>5.2</v>
      </c>
      <c r="E37" s="66">
        <v>5.2</v>
      </c>
      <c r="F37" s="66">
        <v>5.2</v>
      </c>
      <c r="G37" s="66">
        <v>5.2</v>
      </c>
      <c r="H37" s="66">
        <v>5.2</v>
      </c>
      <c r="I37" s="66">
        <v>5.2</v>
      </c>
      <c r="J37" s="66">
        <v>5.2</v>
      </c>
      <c r="K37" s="66">
        <v>5.2</v>
      </c>
      <c r="L37" s="66">
        <v>5.2</v>
      </c>
    </row>
    <row r="38" spans="1:12" x14ac:dyDescent="0.25">
      <c r="A38" s="23"/>
      <c r="B38" s="65" t="s">
        <v>93</v>
      </c>
      <c r="C38" s="66">
        <v>4.8394296884224133</v>
      </c>
      <c r="D38" s="66">
        <v>4.8394296884224133</v>
      </c>
      <c r="E38" s="66">
        <v>4.8</v>
      </c>
      <c r="F38" s="66">
        <v>4.8</v>
      </c>
      <c r="G38" s="66">
        <v>4.8</v>
      </c>
      <c r="H38" s="66">
        <v>4.8</v>
      </c>
      <c r="I38" s="66">
        <v>4.8</v>
      </c>
      <c r="J38" s="66">
        <v>4.8</v>
      </c>
      <c r="K38" s="66">
        <v>4.8</v>
      </c>
      <c r="L38" s="66">
        <v>4.8</v>
      </c>
    </row>
    <row r="39" spans="1:12" x14ac:dyDescent="0.25">
      <c r="A39" s="23"/>
      <c r="B39" s="65" t="s">
        <v>85</v>
      </c>
      <c r="C39" s="66">
        <v>4.8050562563111612</v>
      </c>
      <c r="D39" s="66">
        <v>4.8050562563111612</v>
      </c>
      <c r="E39" s="66">
        <v>4.7</v>
      </c>
      <c r="F39" s="66">
        <v>4.7</v>
      </c>
      <c r="G39" s="66">
        <v>4.7</v>
      </c>
      <c r="H39" s="66">
        <v>4.7</v>
      </c>
      <c r="I39" s="66">
        <v>4.7</v>
      </c>
      <c r="J39" s="66">
        <v>4.7</v>
      </c>
      <c r="K39" s="66">
        <v>4.7</v>
      </c>
      <c r="L39" s="66">
        <v>4.7</v>
      </c>
    </row>
    <row r="40" spans="1:12" x14ac:dyDescent="0.25">
      <c r="A40" s="23"/>
      <c r="B40" s="65" t="s">
        <v>82</v>
      </c>
      <c r="C40" s="66">
        <v>6.3371955907867346</v>
      </c>
      <c r="D40" s="66">
        <v>6.3371955907867346</v>
      </c>
      <c r="E40" s="66">
        <v>6.2</v>
      </c>
      <c r="F40" s="66">
        <v>6.2</v>
      </c>
      <c r="G40" s="66">
        <v>6.2</v>
      </c>
      <c r="H40" s="66">
        <v>6.2</v>
      </c>
      <c r="I40" s="66">
        <v>6.2</v>
      </c>
      <c r="J40" s="66">
        <v>6.2</v>
      </c>
      <c r="K40" s="66">
        <v>6.2</v>
      </c>
      <c r="L40" s="66">
        <v>6.2</v>
      </c>
    </row>
    <row r="41" spans="1:12" x14ac:dyDescent="0.25">
      <c r="A41" s="23"/>
      <c r="B41" s="65" t="s">
        <v>83</v>
      </c>
      <c r="C41" s="66">
        <v>7.6302877536764271</v>
      </c>
      <c r="D41" s="66">
        <v>7.6302877536764271</v>
      </c>
      <c r="E41" s="66">
        <v>7.6</v>
      </c>
      <c r="F41" s="66">
        <v>7.6</v>
      </c>
      <c r="G41" s="66">
        <v>7.6</v>
      </c>
      <c r="H41" s="66">
        <v>7.6</v>
      </c>
      <c r="I41" s="66">
        <v>7.6</v>
      </c>
      <c r="J41" s="66">
        <v>7.6</v>
      </c>
      <c r="K41" s="66">
        <v>7.6</v>
      </c>
      <c r="L41" s="66">
        <v>7.6</v>
      </c>
    </row>
    <row r="42" spans="1:12" x14ac:dyDescent="0.25">
      <c r="A42" s="23"/>
      <c r="B42" s="65" t="s">
        <v>94</v>
      </c>
      <c r="C42" s="66">
        <v>6.9631197231161366</v>
      </c>
      <c r="D42" s="66">
        <v>6.9631197231161366</v>
      </c>
      <c r="E42" s="66">
        <v>6.3</v>
      </c>
      <c r="F42" s="66">
        <v>6.5</v>
      </c>
      <c r="G42" s="66">
        <v>6.6</v>
      </c>
      <c r="H42" s="66">
        <v>6.7</v>
      </c>
      <c r="I42" s="66">
        <v>6.9</v>
      </c>
      <c r="J42" s="66">
        <v>7</v>
      </c>
      <c r="K42" s="66">
        <v>7</v>
      </c>
      <c r="L42" s="66">
        <v>7.1</v>
      </c>
    </row>
    <row r="43" spans="1:12" x14ac:dyDescent="0.25">
      <c r="A43" s="23"/>
      <c r="B43" s="65" t="s">
        <v>85</v>
      </c>
      <c r="C43" s="67">
        <v>2.1796352687030236</v>
      </c>
      <c r="D43" s="67">
        <v>2.1796352687030236</v>
      </c>
      <c r="E43" s="67">
        <v>2.2000000000000002</v>
      </c>
      <c r="F43" s="67">
        <v>2.2000000000000002</v>
      </c>
      <c r="G43" s="67">
        <v>2.2000000000000002</v>
      </c>
      <c r="H43" s="67">
        <v>2.2000000000000002</v>
      </c>
      <c r="I43" s="67">
        <v>2.2000000000000002</v>
      </c>
      <c r="J43" s="67">
        <v>2.2000000000000002</v>
      </c>
      <c r="K43" s="67">
        <v>2.2000000000000002</v>
      </c>
      <c r="L43" s="67">
        <v>2.2000000000000002</v>
      </c>
    </row>
    <row r="44" spans="1:12" x14ac:dyDescent="0.25">
      <c r="A44" s="23"/>
      <c r="B44" s="65" t="s">
        <v>82</v>
      </c>
      <c r="C44" s="66">
        <v>-2.6343601211301291</v>
      </c>
      <c r="D44" s="66">
        <v>-2.6343601211301291</v>
      </c>
      <c r="E44" s="66">
        <v>-2.8678739201036336</v>
      </c>
      <c r="F44" s="66">
        <v>-2.8678739201036336</v>
      </c>
      <c r="G44" s="66">
        <v>-2.8678739201036336</v>
      </c>
      <c r="H44" s="66">
        <v>-2.8678739201036336</v>
      </c>
      <c r="I44" s="66">
        <v>-2.8678739201036336</v>
      </c>
      <c r="J44" s="66">
        <v>-2.8678739201036336</v>
      </c>
      <c r="K44" s="66">
        <v>-2.8678739201036336</v>
      </c>
      <c r="L44" s="66">
        <v>-2.8678739201036336</v>
      </c>
    </row>
    <row r="45" spans="1:12" x14ac:dyDescent="0.25">
      <c r="A45" s="23"/>
      <c r="B45" s="65" t="s">
        <v>83</v>
      </c>
      <c r="C45" s="66">
        <v>-7.3993502810758827</v>
      </c>
      <c r="D45" s="66">
        <v>-7.3993502810758827</v>
      </c>
      <c r="E45" s="66">
        <v>-7.3993502810758827</v>
      </c>
      <c r="F45" s="66">
        <v>-7.3993502810758827</v>
      </c>
      <c r="G45" s="66">
        <v>-7.3993502810758827</v>
      </c>
      <c r="H45" s="66">
        <v>-7.3993502810758827</v>
      </c>
      <c r="I45" s="66">
        <v>-7.3993502810758827</v>
      </c>
      <c r="J45" s="66">
        <v>-7.3993502810758827</v>
      </c>
      <c r="K45" s="66">
        <v>-7.3993502810758827</v>
      </c>
      <c r="L45" s="66">
        <v>-7.3993502810758827</v>
      </c>
    </row>
    <row r="46" spans="1:12" x14ac:dyDescent="0.25">
      <c r="A46" s="23"/>
      <c r="B46" s="65" t="s">
        <v>95</v>
      </c>
      <c r="C46" s="66">
        <v>-8.4409042587792129</v>
      </c>
      <c r="D46" s="66">
        <v>-8.4409042587792129</v>
      </c>
      <c r="E46" s="66">
        <v>-8.4409042587792129</v>
      </c>
      <c r="F46" s="66">
        <v>-8.4409042587792129</v>
      </c>
      <c r="G46" s="66">
        <v>-8.4409042587792129</v>
      </c>
      <c r="H46" s="66">
        <v>-8.4409042587792129</v>
      </c>
      <c r="I46" s="66">
        <v>-8.4409042587792129</v>
      </c>
      <c r="J46" s="66">
        <v>-8.4409042587792129</v>
      </c>
      <c r="K46" s="66">
        <v>-8.4409042587792129</v>
      </c>
      <c r="L46" s="66">
        <v>-8.4409042587792129</v>
      </c>
    </row>
    <row r="47" spans="1:12" x14ac:dyDescent="0.25">
      <c r="A47" s="23"/>
      <c r="B47" s="65" t="s">
        <v>85</v>
      </c>
      <c r="C47" s="67">
        <v>-3.7963848117996974</v>
      </c>
      <c r="D47" s="67">
        <v>-3.7963848117996974</v>
      </c>
      <c r="E47" s="67">
        <v>-3.7963848117996974</v>
      </c>
      <c r="F47" s="67">
        <v>-3.7963848117996974</v>
      </c>
      <c r="G47" s="67">
        <v>-3.7963848117996974</v>
      </c>
      <c r="H47" s="67">
        <v>-3.7963848117996974</v>
      </c>
      <c r="I47" s="67">
        <v>-3.7963848117996974</v>
      </c>
      <c r="J47" s="67">
        <v>-3.7963848117996974</v>
      </c>
      <c r="K47" s="67">
        <v>-3.7963848117996974</v>
      </c>
      <c r="L47" s="67">
        <v>-3.7963848117996974</v>
      </c>
    </row>
    <row r="48" spans="1:12" x14ac:dyDescent="0.25">
      <c r="A48" s="23"/>
      <c r="B48" s="65" t="s">
        <v>82</v>
      </c>
      <c r="C48" s="66">
        <v>-0.63707532932409094</v>
      </c>
      <c r="D48" s="66">
        <v>-0.63707532932409094</v>
      </c>
      <c r="E48" s="66">
        <v>-0.63707532932409106</v>
      </c>
      <c r="F48" s="66">
        <v>-0.63707532932409106</v>
      </c>
      <c r="G48" s="66">
        <v>-0.63707532932409106</v>
      </c>
      <c r="H48" s="66">
        <v>-0.63707532932409106</v>
      </c>
      <c r="I48" s="66">
        <v>-0.63707532932409106</v>
      </c>
      <c r="J48" s="66">
        <v>-0.63707532932409106</v>
      </c>
      <c r="K48" s="66">
        <v>-0.63707532932409106</v>
      </c>
      <c r="L48" s="66">
        <v>-0.63707532932409106</v>
      </c>
    </row>
    <row r="49" spans="1:12" x14ac:dyDescent="0.25">
      <c r="A49" s="23"/>
      <c r="B49" s="65" t="s">
        <v>83</v>
      </c>
      <c r="C49" s="66">
        <v>5.695885600009305</v>
      </c>
      <c r="D49" s="66">
        <v>5.695885600009305</v>
      </c>
      <c r="E49" s="66">
        <v>5.695885600009305</v>
      </c>
      <c r="F49" s="66">
        <v>5.695885600009305</v>
      </c>
      <c r="G49" s="66">
        <v>5.695885600009305</v>
      </c>
      <c r="H49" s="66">
        <v>5.695885600009305</v>
      </c>
      <c r="I49" s="66">
        <v>5.695885600009305</v>
      </c>
      <c r="J49" s="66">
        <v>5.695885600009305</v>
      </c>
      <c r="K49" s="66">
        <v>5.695885600009305</v>
      </c>
      <c r="L49" s="66">
        <v>5.695885600009305</v>
      </c>
    </row>
    <row r="50" spans="1:12" x14ac:dyDescent="0.25">
      <c r="A50" s="23"/>
      <c r="B50" s="65" t="s">
        <v>96</v>
      </c>
      <c r="C50" s="66">
        <v>7.8594207190318031</v>
      </c>
      <c r="D50" s="66">
        <v>7.8594207190318031</v>
      </c>
      <c r="E50" s="66">
        <v>7.8594207190318031</v>
      </c>
      <c r="F50" s="66">
        <v>7.8594207190318031</v>
      </c>
      <c r="G50" s="66">
        <v>7.8594207190318031</v>
      </c>
      <c r="H50" s="66">
        <v>7.8594207190318031</v>
      </c>
      <c r="I50" s="66">
        <v>7.8594207190318031</v>
      </c>
      <c r="J50" s="66">
        <v>7.8594207190318031</v>
      </c>
      <c r="K50" s="66">
        <v>7.8594207190318031</v>
      </c>
      <c r="L50" s="66">
        <v>7.8594207190318031</v>
      </c>
    </row>
    <row r="51" spans="1:12" x14ac:dyDescent="0.25">
      <c r="B51" s="65" t="s">
        <v>85</v>
      </c>
      <c r="C51" s="67">
        <v>8.7537305731211461</v>
      </c>
      <c r="D51" s="67">
        <v>8.7537305731211461</v>
      </c>
      <c r="E51" s="67">
        <v>8.7537305731211461</v>
      </c>
      <c r="F51" s="67">
        <v>8.7537305731211461</v>
      </c>
      <c r="G51" s="67">
        <v>8.7537305731211461</v>
      </c>
      <c r="H51" s="67">
        <v>8.7537305731211461</v>
      </c>
      <c r="I51" s="67">
        <v>8.7537305731211461</v>
      </c>
      <c r="J51" s="67">
        <v>8.7537305731211461</v>
      </c>
      <c r="K51" s="67">
        <v>8.7537305731211461</v>
      </c>
      <c r="L51" s="67">
        <v>8.7537305731211461</v>
      </c>
    </row>
    <row r="52" spans="1:12" x14ac:dyDescent="0.25">
      <c r="B52" s="65" t="s">
        <v>82</v>
      </c>
      <c r="C52" s="67">
        <v>12.233524383442358</v>
      </c>
      <c r="D52" s="67">
        <v>12.944652578289023</v>
      </c>
      <c r="E52" s="67">
        <v>12.233524383442358</v>
      </c>
      <c r="F52" s="67">
        <v>12.233524383442358</v>
      </c>
      <c r="G52" s="67">
        <v>12.233524383442358</v>
      </c>
      <c r="H52" s="67">
        <v>12.233524383442358</v>
      </c>
      <c r="I52" s="67">
        <v>12.233524383442358</v>
      </c>
      <c r="J52" s="67">
        <v>12.233524383442358</v>
      </c>
      <c r="K52" s="67">
        <v>12.233524383442358</v>
      </c>
      <c r="L52" s="67">
        <v>12.233524383442358</v>
      </c>
    </row>
    <row r="53" spans="1:12" x14ac:dyDescent="0.25">
      <c r="B53" s="65" t="s">
        <v>83</v>
      </c>
      <c r="C53" s="66">
        <v>12.927337800042423</v>
      </c>
      <c r="D53" s="66">
        <v>12.922041841860604</v>
      </c>
      <c r="E53" s="66">
        <v>12.083566241092932</v>
      </c>
      <c r="F53" s="66">
        <v>12.395671636882799</v>
      </c>
      <c r="G53" s="66">
        <v>12.581340284705339</v>
      </c>
      <c r="H53" s="66">
        <v>12.729677384970456</v>
      </c>
      <c r="I53" s="66">
        <v>12.984949214610165</v>
      </c>
      <c r="J53" s="66">
        <v>13.028184528954915</v>
      </c>
      <c r="K53" s="66">
        <v>13.082300743564915</v>
      </c>
      <c r="L53" s="66">
        <v>13.173269050694756</v>
      </c>
    </row>
    <row r="54" spans="1:12" x14ac:dyDescent="0.25">
      <c r="B54" s="65" t="s">
        <v>97</v>
      </c>
      <c r="C54" s="66">
        <v>12.863426810397556</v>
      </c>
      <c r="D54" s="66">
        <v>12.610797870978317</v>
      </c>
      <c r="E54" s="66">
        <v>10.753997913023825</v>
      </c>
      <c r="F54" s="66">
        <v>11.534261402498496</v>
      </c>
      <c r="G54" s="66">
        <v>11.998433022054845</v>
      </c>
      <c r="H54" s="66">
        <v>12.369275772717637</v>
      </c>
      <c r="I54" s="66">
        <v>13.00745534681691</v>
      </c>
      <c r="J54" s="66">
        <v>13.115543632678785</v>
      </c>
      <c r="K54" s="66">
        <v>13.250834169203785</v>
      </c>
      <c r="L54" s="66">
        <v>13.478254937028389</v>
      </c>
    </row>
    <row r="55" spans="1:12" x14ac:dyDescent="0.25">
      <c r="B55" s="65" t="s">
        <v>85</v>
      </c>
      <c r="C55" s="66">
        <v>11.014840142514032</v>
      </c>
      <c r="D55" s="66">
        <v>10.42398689744148</v>
      </c>
      <c r="E55" s="66">
        <v>7.4086045961239799</v>
      </c>
      <c r="F55" s="66">
        <v>8.8130788771783859</v>
      </c>
      <c r="G55" s="66">
        <v>9.6485877923798142</v>
      </c>
      <c r="H55" s="66">
        <v>10.316104743572842</v>
      </c>
      <c r="I55" s="66">
        <v>11.464827976951531</v>
      </c>
      <c r="J55" s="66">
        <v>11.659386891502907</v>
      </c>
      <c r="K55" s="66">
        <v>11.902909857247906</v>
      </c>
      <c r="L55" s="66">
        <v>12.312267239332195</v>
      </c>
    </row>
    <row r="56" spans="1:12" x14ac:dyDescent="0.25">
      <c r="B56" s="65" t="s">
        <v>82</v>
      </c>
      <c r="C56" s="66">
        <v>7.720104182073257</v>
      </c>
      <c r="D56" s="66">
        <v>6.7126704351634601</v>
      </c>
      <c r="E56" s="66">
        <v>-0.21804913798478509</v>
      </c>
      <c r="F56" s="66">
        <v>2.9030048199138943</v>
      </c>
      <c r="G56" s="66">
        <v>4.7596912981392894</v>
      </c>
      <c r="H56" s="66">
        <v>6.2430623007904629</v>
      </c>
      <c r="I56" s="66">
        <v>8.7957805971875498</v>
      </c>
      <c r="J56" s="66">
        <v>9.2281337406350499</v>
      </c>
      <c r="K56" s="66">
        <v>9.7692958867350512</v>
      </c>
      <c r="L56" s="66">
        <v>10.67897895803347</v>
      </c>
    </row>
    <row r="57" spans="1:12" x14ac:dyDescent="0.25">
      <c r="B57" s="65" t="s">
        <v>83</v>
      </c>
      <c r="C57" s="40">
        <v>4.5597201207871336</v>
      </c>
      <c r="D57" s="40">
        <v>4.4292215772840962</v>
      </c>
      <c r="E57" s="40">
        <v>-2.2348165071197448</v>
      </c>
      <c r="F57" s="40">
        <v>0.57239168766264104</v>
      </c>
      <c r="G57" s="40">
        <v>2.2423741894471165</v>
      </c>
      <c r="H57" s="40">
        <v>3.5765809320144686</v>
      </c>
      <c r="I57" s="40">
        <v>6.0215305564121451</v>
      </c>
      <c r="J57" s="40">
        <v>6.522171410645548</v>
      </c>
      <c r="K57" s="40">
        <v>7.1488070283305714</v>
      </c>
      <c r="L57" s="40">
        <v>8.2021693475334327</v>
      </c>
    </row>
    <row r="58" spans="1:12" x14ac:dyDescent="0.25">
      <c r="B58" s="65" t="s">
        <v>98</v>
      </c>
      <c r="C58" s="40">
        <v>3.9354350707106818</v>
      </c>
      <c r="D58" s="40">
        <v>3.8626846355808198</v>
      </c>
      <c r="E58" s="40">
        <v>-2.1382010564955234</v>
      </c>
      <c r="F58" s="40">
        <v>0.35516137517056889</v>
      </c>
      <c r="G58" s="40">
        <v>1.8384399005141248</v>
      </c>
      <c r="H58" s="40">
        <v>3.0234823829976554</v>
      </c>
      <c r="I58" s="40">
        <v>5.3606633353959214</v>
      </c>
      <c r="J58" s="40">
        <v>5.9295919004152271</v>
      </c>
      <c r="K58" s="40">
        <v>6.6417009896852726</v>
      </c>
      <c r="L58" s="40">
        <v>7.8387425567925764</v>
      </c>
    </row>
    <row r="59" spans="1:12" x14ac:dyDescent="0.25">
      <c r="B59" s="65" t="s">
        <v>85</v>
      </c>
      <c r="C59" s="40">
        <v>3.8824718135498415</v>
      </c>
      <c r="D59" s="40">
        <v>3.9690360097787334</v>
      </c>
      <c r="E59" s="40">
        <v>-1.6130508764899048</v>
      </c>
      <c r="F59" s="40">
        <v>0.56646579205989378</v>
      </c>
      <c r="G59" s="40">
        <v>1.86304034096253</v>
      </c>
      <c r="H59" s="40">
        <v>2.8989185633622392</v>
      </c>
      <c r="I59" s="40">
        <v>5.1283308437610948</v>
      </c>
      <c r="J59" s="40">
        <v>5.7655471195663033</v>
      </c>
      <c r="K59" s="40">
        <v>6.5631296804213708</v>
      </c>
      <c r="L59" s="40">
        <v>7.903850495433117</v>
      </c>
    </row>
    <row r="60" spans="1:12" x14ac:dyDescent="0.25">
      <c r="B60" s="65" t="s">
        <v>82</v>
      </c>
      <c r="C60" s="40">
        <v>4.1985479882946635</v>
      </c>
      <c r="D60" s="40">
        <v>4.118657973999575</v>
      </c>
      <c r="E60" s="40">
        <v>-0.67127322926633592</v>
      </c>
      <c r="F60" s="40">
        <v>1.1943976761671684</v>
      </c>
      <c r="G60" s="40">
        <v>2.3042682486288855</v>
      </c>
      <c r="H60" s="40">
        <v>3.1909822109447727</v>
      </c>
      <c r="I60" s="40">
        <v>5.3126258193442171</v>
      </c>
      <c r="J60" s="40">
        <v>6.0181298059353292</v>
      </c>
      <c r="K60" s="40">
        <v>6.9011858383754205</v>
      </c>
      <c r="L60" s="40">
        <v>8.3855859012916056</v>
      </c>
    </row>
    <row r="61" spans="1:12" x14ac:dyDescent="0.25">
      <c r="B61" s="65" t="s">
        <v>83</v>
      </c>
      <c r="C61" s="40">
        <v>4.4242195409625538</v>
      </c>
      <c r="D61" s="40">
        <v>4.1787707665206284</v>
      </c>
      <c r="E61" s="40">
        <v>-0.45475987164210063</v>
      </c>
      <c r="F61" s="40">
        <v>1.3551769677169636</v>
      </c>
      <c r="G61" s="40">
        <v>2.4318918535892045</v>
      </c>
      <c r="H61" s="40">
        <v>3.2921165918833668</v>
      </c>
      <c r="I61" s="40">
        <v>5.4035319278331668</v>
      </c>
      <c r="J61" s="40">
        <v>6.1278491843337477</v>
      </c>
      <c r="K61" s="40">
        <v>7.0344531651897686</v>
      </c>
      <c r="L61" s="40">
        <v>8.5584368726608364</v>
      </c>
    </row>
    <row r="62" spans="1:12" x14ac:dyDescent="0.25">
      <c r="B62" s="65" t="s">
        <v>99</v>
      </c>
      <c r="C62" s="40">
        <v>4.2</v>
      </c>
      <c r="D62" s="40">
        <v>4.2</v>
      </c>
      <c r="E62" s="40">
        <v>-0.54245696708310609</v>
      </c>
      <c r="F62" s="40">
        <v>1.2117458062015181</v>
      </c>
      <c r="G62" s="40">
        <v>2.2553050054842827</v>
      </c>
      <c r="H62" s="40">
        <v>3.0890405197567201</v>
      </c>
      <c r="I62" s="40">
        <v>5.1902275832568758</v>
      </c>
      <c r="J62" s="40">
        <v>5.9333581096669255</v>
      </c>
      <c r="K62" s="40">
        <v>6.8635100389388768</v>
      </c>
      <c r="L62" s="40">
        <v>8.4270773909648273</v>
      </c>
    </row>
    <row r="63" spans="1:12" x14ac:dyDescent="0.25">
      <c r="B63" s="65" t="s">
        <v>85</v>
      </c>
      <c r="C63" s="40">
        <v>4.0999999999999996</v>
      </c>
      <c r="D63" s="40">
        <v>4.0999999999999996</v>
      </c>
      <c r="E63" s="40">
        <v>-0.49178087992604191</v>
      </c>
      <c r="F63" s="40">
        <v>1.2066878272841421</v>
      </c>
      <c r="G63" s="40">
        <v>2.2170913399774306</v>
      </c>
      <c r="H63" s="40">
        <v>3.0243376302281431</v>
      </c>
      <c r="I63" s="40">
        <v>5.1152964212786545</v>
      </c>
      <c r="J63" s="40">
        <v>5.8772402175981728</v>
      </c>
      <c r="K63" s="40">
        <v>6.8309400952860546</v>
      </c>
      <c r="L63" s="40">
        <v>8.4340910918668879</v>
      </c>
    </row>
    <row r="64" spans="1:12" x14ac:dyDescent="0.25">
      <c r="B64" s="65" t="s">
        <v>82</v>
      </c>
      <c r="C64" s="40">
        <v>4.0571674714680483</v>
      </c>
      <c r="D64" s="40">
        <v>4.0999999999999996</v>
      </c>
      <c r="E64" s="40">
        <v>-0.24544537792983512</v>
      </c>
      <c r="F64" s="40">
        <v>1.3972892632059088</v>
      </c>
      <c r="G64" s="40">
        <v>2.3745370893097206</v>
      </c>
      <c r="H64" s="40">
        <v>3.1552941555387086</v>
      </c>
      <c r="I64" s="40">
        <v>5.2360246741395748</v>
      </c>
      <c r="J64" s="40">
        <v>6.0167817403685628</v>
      </c>
      <c r="K64" s="40">
        <v>6.9940295664723742</v>
      </c>
      <c r="L64" s="40">
        <v>8.6367642076080902</v>
      </c>
    </row>
    <row r="65" spans="2:12" x14ac:dyDescent="0.25">
      <c r="B65" s="65" t="s">
        <v>83</v>
      </c>
      <c r="C65" s="40">
        <v>4.2104088368595001</v>
      </c>
      <c r="D65" s="40"/>
      <c r="E65" s="40">
        <v>-0.2335426962269711</v>
      </c>
      <c r="F65" s="40">
        <v>1.4091919449087729</v>
      </c>
      <c r="G65" s="40">
        <v>2.3864397710125846</v>
      </c>
      <c r="H65" s="40">
        <v>3.1671968372415726</v>
      </c>
      <c r="I65" s="40">
        <v>5.2479273558424389</v>
      </c>
      <c r="J65" s="40">
        <v>6.0286844220714269</v>
      </c>
      <c r="K65" s="40">
        <v>7.0059322481752382</v>
      </c>
      <c r="L65" s="40">
        <v>8.6486668893109542</v>
      </c>
    </row>
  </sheetData>
  <hyperlinks>
    <hyperlink ref="A1" location="List!A1" display="List!A1" xr:uid="{00000000-0004-0000-1000-000000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
  <sheetViews>
    <sheetView topLeftCell="A10" zoomScale="145" zoomScaleNormal="145" workbookViewId="0">
      <selection activeCell="H24" sqref="H24"/>
    </sheetView>
  </sheetViews>
  <sheetFormatPr defaultColWidth="8.77734375" defaultRowHeight="14.25" x14ac:dyDescent="0.25"/>
  <cols>
    <col min="1" max="1" width="27.77734375" style="5" customWidth="1"/>
    <col min="2" max="2" width="0" style="3" hidden="1" customWidth="1"/>
    <col min="3" max="16384" width="8.77734375" style="3"/>
  </cols>
  <sheetData>
    <row r="1" spans="1:11" s="18" customFormat="1" ht="15" x14ac:dyDescent="0.25">
      <c r="A1" s="197" t="s">
        <v>284</v>
      </c>
      <c r="B1" s="63" t="s">
        <v>114</v>
      </c>
      <c r="C1" s="63" t="s">
        <v>115</v>
      </c>
      <c r="D1" s="63" t="s">
        <v>116</v>
      </c>
      <c r="E1" s="63" t="s">
        <v>117</v>
      </c>
      <c r="F1" s="18" t="s">
        <v>118</v>
      </c>
      <c r="G1" s="18" t="s">
        <v>119</v>
      </c>
      <c r="H1" s="18" t="s">
        <v>120</v>
      </c>
      <c r="I1" s="18">
        <v>2023</v>
      </c>
      <c r="J1" s="18">
        <v>2024</v>
      </c>
      <c r="K1" s="18">
        <v>2025</v>
      </c>
    </row>
    <row r="2" spans="1:11" x14ac:dyDescent="0.25">
      <c r="A2" s="18" t="s">
        <v>194</v>
      </c>
      <c r="B2" s="4">
        <v>-7.6246887703230151</v>
      </c>
      <c r="C2" s="108">
        <v>-1.5</v>
      </c>
      <c r="D2" s="108">
        <v>-6.9</v>
      </c>
      <c r="E2" s="108">
        <v>-7.333385713818938</v>
      </c>
      <c r="F2" s="110">
        <v>-3.8</v>
      </c>
      <c r="G2" s="110">
        <v>-3.6551270310805761</v>
      </c>
      <c r="H2" s="110">
        <v>-3.2953582511586808</v>
      </c>
      <c r="I2" s="110">
        <v>-4.7004318875972295</v>
      </c>
      <c r="J2" s="110">
        <v>-5.0083766614084135</v>
      </c>
      <c r="K2" s="4">
        <v>-4.9533501800927953</v>
      </c>
    </row>
    <row r="3" spans="1:11" x14ac:dyDescent="0.25">
      <c r="A3" s="18" t="s">
        <v>195</v>
      </c>
      <c r="B3" s="4"/>
      <c r="C3" s="110"/>
      <c r="D3" s="110"/>
      <c r="E3" s="108"/>
      <c r="F3" s="110">
        <v>-3.8</v>
      </c>
      <c r="G3" s="110">
        <v>-3.6551270310805761</v>
      </c>
      <c r="H3" s="110">
        <v>-3.4186650188324319</v>
      </c>
      <c r="I3" s="110">
        <v>-5.2609614311999966</v>
      </c>
      <c r="J3" s="110">
        <v>-5.322767014153527</v>
      </c>
      <c r="K3" s="4">
        <v>-5.3669499516672357</v>
      </c>
    </row>
    <row r="4" spans="1:11" x14ac:dyDescent="0.25">
      <c r="A4" s="18" t="s">
        <v>196</v>
      </c>
      <c r="B4" s="4">
        <v>-18.721273984359009</v>
      </c>
      <c r="C4" s="108">
        <v>-10.8</v>
      </c>
      <c r="D4" s="108">
        <v>-13.7</v>
      </c>
      <c r="E4" s="108">
        <v>-13.132666637090438</v>
      </c>
      <c r="F4" s="110">
        <v>-10.004797887009472</v>
      </c>
      <c r="G4" s="110">
        <v>-7.9202647550347685</v>
      </c>
      <c r="H4" s="110">
        <v>-5.2546490421657337</v>
      </c>
      <c r="I4" s="110">
        <v>-5.7454108835069189</v>
      </c>
      <c r="J4" s="110">
        <v>-5.936254305714094</v>
      </c>
      <c r="K4" s="4">
        <v>-5.7197767250958753</v>
      </c>
    </row>
    <row r="5" spans="1:11" x14ac:dyDescent="0.25">
      <c r="A5" s="18" t="s">
        <v>197</v>
      </c>
      <c r="B5" s="4"/>
      <c r="C5" s="110"/>
      <c r="D5" s="110"/>
      <c r="E5" s="108"/>
      <c r="F5" s="110">
        <v>-10.004797887009472</v>
      </c>
      <c r="G5" s="110">
        <v>-7.9202647550347685</v>
      </c>
      <c r="H5" s="110">
        <v>-9.0386638793825753</v>
      </c>
      <c r="I5" s="110">
        <v>-8.5987307419475094</v>
      </c>
      <c r="J5" s="110">
        <v>-8.4183962085450279</v>
      </c>
      <c r="K5" s="4">
        <v>-7.8756950347626464</v>
      </c>
    </row>
    <row r="6" spans="1:11" x14ac:dyDescent="0.25">
      <c r="C6" s="4"/>
      <c r="D6" s="4"/>
      <c r="E6" s="4"/>
      <c r="F6" s="4"/>
    </row>
    <row r="7" spans="1:11" x14ac:dyDescent="0.25">
      <c r="D7" s="4"/>
      <c r="E7" s="4"/>
      <c r="F7" s="4"/>
      <c r="G7" s="4"/>
    </row>
  </sheetData>
  <hyperlinks>
    <hyperlink ref="A1" location="List!A1" display="List!A1" xr:uid="{00000000-0004-0000-11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U59"/>
  <sheetViews>
    <sheetView topLeftCell="V1" zoomScale="160" zoomScaleNormal="160" workbookViewId="0">
      <selection activeCell="AC28" sqref="AC28"/>
    </sheetView>
  </sheetViews>
  <sheetFormatPr defaultColWidth="8.77734375" defaultRowHeight="14.25" x14ac:dyDescent="0.25"/>
  <cols>
    <col min="1" max="1" width="8.33203125" style="18" customWidth="1"/>
    <col min="2" max="4" width="7.77734375" style="1" customWidth="1"/>
    <col min="5" max="19" width="8.77734375" style="1"/>
    <col min="20" max="22" width="8.77734375" style="1" customWidth="1"/>
    <col min="23" max="23" width="14.77734375" style="1" customWidth="1"/>
    <col min="24" max="16384" width="8.77734375" style="1"/>
  </cols>
  <sheetData>
    <row r="1" spans="1:30" s="18" customFormat="1" ht="15" x14ac:dyDescent="0.25">
      <c r="A1" s="196" t="s">
        <v>284</v>
      </c>
      <c r="B1" s="120" t="s">
        <v>1</v>
      </c>
      <c r="C1" s="120" t="s">
        <v>2</v>
      </c>
      <c r="D1" s="120" t="s">
        <v>3</v>
      </c>
      <c r="E1" s="120" t="s">
        <v>4</v>
      </c>
      <c r="F1" s="120" t="s">
        <v>5</v>
      </c>
      <c r="G1" s="120" t="s">
        <v>6</v>
      </c>
      <c r="H1" s="120" t="s">
        <v>7</v>
      </c>
      <c r="I1" s="120" t="s">
        <v>8</v>
      </c>
      <c r="J1" s="120" t="s">
        <v>9</v>
      </c>
      <c r="K1" s="120" t="s">
        <v>10</v>
      </c>
      <c r="L1" s="120" t="s">
        <v>11</v>
      </c>
      <c r="M1" s="120" t="s">
        <v>12</v>
      </c>
      <c r="N1" s="120" t="s">
        <v>13</v>
      </c>
      <c r="O1" s="120" t="s">
        <v>14</v>
      </c>
      <c r="P1" s="120" t="s">
        <v>15</v>
      </c>
      <c r="Q1" s="120" t="s">
        <v>16</v>
      </c>
      <c r="R1" s="120" t="s">
        <v>17</v>
      </c>
      <c r="S1" s="120" t="s">
        <v>18</v>
      </c>
      <c r="T1" s="91" t="s">
        <v>19</v>
      </c>
      <c r="U1" s="91" t="s">
        <v>20</v>
      </c>
      <c r="V1" s="91" t="s">
        <v>21</v>
      </c>
      <c r="W1" s="91" t="s">
        <v>500</v>
      </c>
      <c r="X1" s="91" t="s">
        <v>178</v>
      </c>
      <c r="Y1" s="91" t="s">
        <v>501</v>
      </c>
      <c r="Z1" s="219" t="s">
        <v>491</v>
      </c>
      <c r="AA1" s="219" t="s">
        <v>492</v>
      </c>
      <c r="AB1" s="219" t="s">
        <v>493</v>
      </c>
      <c r="AC1" s="91" t="s">
        <v>22</v>
      </c>
      <c r="AD1" s="91" t="s">
        <v>23</v>
      </c>
    </row>
    <row r="2" spans="1:30" ht="13.5" hidden="1" x14ac:dyDescent="0.25">
      <c r="A2" s="121" t="s">
        <v>24</v>
      </c>
      <c r="B2" s="121">
        <v>3.7</v>
      </c>
      <c r="C2" s="121">
        <v>0</v>
      </c>
      <c r="D2" s="121">
        <v>0</v>
      </c>
      <c r="E2" s="121">
        <v>0</v>
      </c>
      <c r="F2" s="121">
        <v>0</v>
      </c>
      <c r="G2" s="121">
        <v>0</v>
      </c>
      <c r="H2" s="121">
        <v>0</v>
      </c>
      <c r="I2" s="121">
        <v>0</v>
      </c>
      <c r="J2" s="121">
        <v>0</v>
      </c>
      <c r="K2" s="121">
        <v>0</v>
      </c>
      <c r="L2" s="121">
        <v>0</v>
      </c>
      <c r="M2" s="121">
        <v>0</v>
      </c>
      <c r="N2" s="121">
        <v>0</v>
      </c>
      <c r="O2" s="121">
        <v>0</v>
      </c>
      <c r="P2" s="121">
        <v>0</v>
      </c>
      <c r="Q2" s="121">
        <v>0</v>
      </c>
      <c r="R2" s="121">
        <v>0</v>
      </c>
      <c r="S2" s="121">
        <v>0</v>
      </c>
      <c r="T2" s="121">
        <v>4</v>
      </c>
      <c r="U2" s="121">
        <v>5.5</v>
      </c>
      <c r="V2" s="121">
        <v>2.5</v>
      </c>
      <c r="W2" s="121">
        <v>3.7</v>
      </c>
      <c r="X2" s="121">
        <v>3.7</v>
      </c>
      <c r="Y2" s="121">
        <v>3.7</v>
      </c>
      <c r="Z2" s="121"/>
      <c r="AA2" s="121"/>
      <c r="AB2" s="121"/>
      <c r="AC2" s="121">
        <f>8</f>
        <v>8</v>
      </c>
      <c r="AD2" s="121"/>
    </row>
    <row r="3" spans="1:30" ht="13.5" hidden="1" x14ac:dyDescent="0.25">
      <c r="A3" s="121" t="s">
        <v>25</v>
      </c>
      <c r="B3" s="121">
        <v>6.5</v>
      </c>
      <c r="C3" s="121">
        <v>0</v>
      </c>
      <c r="D3" s="121">
        <v>0</v>
      </c>
      <c r="E3" s="121">
        <v>0</v>
      </c>
      <c r="F3" s="121">
        <v>0</v>
      </c>
      <c r="G3" s="121">
        <v>0</v>
      </c>
      <c r="H3" s="121">
        <v>0</v>
      </c>
      <c r="I3" s="121">
        <v>0</v>
      </c>
      <c r="J3" s="121">
        <v>0</v>
      </c>
      <c r="K3" s="121">
        <v>0</v>
      </c>
      <c r="L3" s="121">
        <v>0</v>
      </c>
      <c r="M3" s="121">
        <v>0</v>
      </c>
      <c r="N3" s="121">
        <v>0</v>
      </c>
      <c r="O3" s="121">
        <v>0</v>
      </c>
      <c r="P3" s="121">
        <v>0</v>
      </c>
      <c r="Q3" s="121">
        <v>0</v>
      </c>
      <c r="R3" s="121">
        <v>0</v>
      </c>
      <c r="S3" s="121">
        <v>0</v>
      </c>
      <c r="T3" s="121">
        <v>4</v>
      </c>
      <c r="U3" s="121">
        <v>5.5</v>
      </c>
      <c r="V3" s="121">
        <v>2.5</v>
      </c>
      <c r="W3" s="121">
        <v>6.5</v>
      </c>
      <c r="X3" s="121">
        <v>6.5</v>
      </c>
      <c r="Y3" s="121">
        <v>6.5</v>
      </c>
      <c r="Z3" s="121"/>
      <c r="AA3" s="121"/>
      <c r="AB3" s="121"/>
      <c r="AC3" s="121">
        <f>8</f>
        <v>8</v>
      </c>
      <c r="AD3" s="121"/>
    </row>
    <row r="4" spans="1:30" ht="13.5" hidden="1" x14ac:dyDescent="0.25">
      <c r="A4" s="121" t="s">
        <v>26</v>
      </c>
      <c r="B4" s="121">
        <v>8.8000000000000007</v>
      </c>
      <c r="C4" s="121">
        <v>0</v>
      </c>
      <c r="D4" s="121">
        <v>0</v>
      </c>
      <c r="E4" s="121">
        <v>0</v>
      </c>
      <c r="F4" s="121">
        <v>0</v>
      </c>
      <c r="G4" s="121">
        <v>0</v>
      </c>
      <c r="H4" s="121">
        <v>0</v>
      </c>
      <c r="I4" s="121">
        <v>0</v>
      </c>
      <c r="J4" s="121">
        <v>0</v>
      </c>
      <c r="K4" s="121">
        <v>0</v>
      </c>
      <c r="L4" s="121">
        <v>0</v>
      </c>
      <c r="M4" s="121">
        <v>0</v>
      </c>
      <c r="N4" s="121">
        <v>0</v>
      </c>
      <c r="O4" s="121">
        <v>0</v>
      </c>
      <c r="P4" s="121">
        <v>0</v>
      </c>
      <c r="Q4" s="121">
        <v>0</v>
      </c>
      <c r="R4" s="121">
        <v>0</v>
      </c>
      <c r="S4" s="121">
        <v>0</v>
      </c>
      <c r="T4" s="121">
        <v>4</v>
      </c>
      <c r="U4" s="121">
        <v>5.5</v>
      </c>
      <c r="V4" s="121">
        <v>2.5</v>
      </c>
      <c r="W4" s="121">
        <v>8.8000000000000007</v>
      </c>
      <c r="X4" s="121">
        <v>8.8000000000000007</v>
      </c>
      <c r="Y4" s="121">
        <v>8.8000000000000007</v>
      </c>
      <c r="Z4" s="121"/>
      <c r="AA4" s="121"/>
      <c r="AB4" s="121"/>
      <c r="AC4" s="121">
        <f>8</f>
        <v>8</v>
      </c>
      <c r="AD4" s="121"/>
    </row>
    <row r="5" spans="1:30" ht="13.5" hidden="1" x14ac:dyDescent="0.25">
      <c r="A5" s="121" t="s">
        <v>27</v>
      </c>
      <c r="B5" s="121">
        <v>5.8</v>
      </c>
      <c r="C5" s="121">
        <v>0</v>
      </c>
      <c r="D5" s="121">
        <v>0</v>
      </c>
      <c r="E5" s="121">
        <v>0</v>
      </c>
      <c r="F5" s="121">
        <v>0</v>
      </c>
      <c r="G5" s="121">
        <v>0</v>
      </c>
      <c r="H5" s="121">
        <v>0</v>
      </c>
      <c r="I5" s="121">
        <v>0</v>
      </c>
      <c r="J5" s="121">
        <v>0</v>
      </c>
      <c r="K5" s="121">
        <v>0</v>
      </c>
      <c r="L5" s="121">
        <v>0</v>
      </c>
      <c r="M5" s="121">
        <v>0</v>
      </c>
      <c r="N5" s="121">
        <v>0</v>
      </c>
      <c r="O5" s="121">
        <v>0</v>
      </c>
      <c r="P5" s="121">
        <v>0</v>
      </c>
      <c r="Q5" s="121">
        <v>0</v>
      </c>
      <c r="R5" s="121">
        <v>0</v>
      </c>
      <c r="S5" s="121">
        <v>0</v>
      </c>
      <c r="T5" s="121">
        <v>4</v>
      </c>
      <c r="U5" s="121">
        <v>5.5</v>
      </c>
      <c r="V5" s="121">
        <v>2.5</v>
      </c>
      <c r="W5" s="121">
        <v>5.8</v>
      </c>
      <c r="X5" s="121">
        <v>5.8</v>
      </c>
      <c r="Y5" s="121">
        <v>5.8</v>
      </c>
      <c r="Z5" s="121"/>
      <c r="AA5" s="121"/>
      <c r="AB5" s="121"/>
      <c r="AC5" s="121">
        <f>8</f>
        <v>8</v>
      </c>
      <c r="AD5" s="121"/>
    </row>
    <row r="6" spans="1:30" ht="13.5" hidden="1" x14ac:dyDescent="0.25">
      <c r="A6" s="121" t="s">
        <v>28</v>
      </c>
      <c r="B6" s="121">
        <v>8.6</v>
      </c>
      <c r="C6" s="121">
        <v>0</v>
      </c>
      <c r="D6" s="121">
        <v>0</v>
      </c>
      <c r="E6" s="121">
        <v>0</v>
      </c>
      <c r="F6" s="121">
        <v>0</v>
      </c>
      <c r="G6" s="121">
        <v>0</v>
      </c>
      <c r="H6" s="121">
        <v>0</v>
      </c>
      <c r="I6" s="121">
        <v>0</v>
      </c>
      <c r="J6" s="121">
        <v>0</v>
      </c>
      <c r="K6" s="121">
        <v>0</v>
      </c>
      <c r="L6" s="121">
        <v>0</v>
      </c>
      <c r="M6" s="121">
        <v>0</v>
      </c>
      <c r="N6" s="121">
        <v>0</v>
      </c>
      <c r="O6" s="121">
        <v>0</v>
      </c>
      <c r="P6" s="121">
        <v>0</v>
      </c>
      <c r="Q6" s="121">
        <v>0</v>
      </c>
      <c r="R6" s="121">
        <v>0</v>
      </c>
      <c r="S6" s="121">
        <v>0</v>
      </c>
      <c r="T6" s="121">
        <v>4</v>
      </c>
      <c r="U6" s="121">
        <v>5.5</v>
      </c>
      <c r="V6" s="121">
        <v>2.5</v>
      </c>
      <c r="W6" s="121">
        <v>8.6</v>
      </c>
      <c r="X6" s="121">
        <v>8.6</v>
      </c>
      <c r="Y6" s="121">
        <v>8.6</v>
      </c>
      <c r="Z6" s="121"/>
      <c r="AA6" s="121"/>
      <c r="AB6" s="121"/>
      <c r="AC6" s="121">
        <f>8</f>
        <v>8</v>
      </c>
      <c r="AD6" s="121"/>
    </row>
    <row r="7" spans="1:30" ht="13.5" hidden="1" x14ac:dyDescent="0.25">
      <c r="A7" s="121" t="s">
        <v>29</v>
      </c>
      <c r="B7" s="121">
        <v>9.4</v>
      </c>
      <c r="C7" s="121">
        <v>0</v>
      </c>
      <c r="D7" s="121">
        <v>0</v>
      </c>
      <c r="E7" s="121">
        <v>0</v>
      </c>
      <c r="F7" s="121">
        <v>0</v>
      </c>
      <c r="G7" s="121">
        <v>0</v>
      </c>
      <c r="H7" s="121">
        <v>0</v>
      </c>
      <c r="I7" s="121">
        <v>0</v>
      </c>
      <c r="J7" s="121">
        <v>0</v>
      </c>
      <c r="K7" s="121">
        <v>0</v>
      </c>
      <c r="L7" s="121">
        <v>0</v>
      </c>
      <c r="M7" s="121">
        <v>0</v>
      </c>
      <c r="N7" s="121">
        <v>0</v>
      </c>
      <c r="O7" s="121">
        <v>0</v>
      </c>
      <c r="P7" s="121">
        <v>0</v>
      </c>
      <c r="Q7" s="121">
        <v>0</v>
      </c>
      <c r="R7" s="121">
        <v>0</v>
      </c>
      <c r="S7" s="121">
        <v>0</v>
      </c>
      <c r="T7" s="121">
        <v>4</v>
      </c>
      <c r="U7" s="121">
        <v>5.5</v>
      </c>
      <c r="V7" s="121">
        <v>2.5</v>
      </c>
      <c r="W7" s="121">
        <v>9.4</v>
      </c>
      <c r="X7" s="121">
        <v>9.4</v>
      </c>
      <c r="Y7" s="121">
        <v>9.4</v>
      </c>
      <c r="Z7" s="121"/>
      <c r="AA7" s="121"/>
      <c r="AB7" s="121"/>
      <c r="AC7" s="121">
        <f>8</f>
        <v>8</v>
      </c>
      <c r="AD7" s="121"/>
    </row>
    <row r="8" spans="1:30" ht="13.5" hidden="1" x14ac:dyDescent="0.25">
      <c r="A8" s="121" t="s">
        <v>30</v>
      </c>
      <c r="B8" s="121">
        <v>11.55</v>
      </c>
      <c r="C8" s="121">
        <v>0</v>
      </c>
      <c r="D8" s="121">
        <v>0</v>
      </c>
      <c r="E8" s="121">
        <v>0</v>
      </c>
      <c r="F8" s="121">
        <v>0</v>
      </c>
      <c r="G8" s="121">
        <v>0</v>
      </c>
      <c r="H8" s="121">
        <v>0</v>
      </c>
      <c r="I8" s="121">
        <v>0</v>
      </c>
      <c r="J8" s="121">
        <v>0</v>
      </c>
      <c r="K8" s="121">
        <v>0</v>
      </c>
      <c r="L8" s="121">
        <v>0</v>
      </c>
      <c r="M8" s="121">
        <v>0</v>
      </c>
      <c r="N8" s="121">
        <v>0</v>
      </c>
      <c r="O8" s="121">
        <v>0</v>
      </c>
      <c r="P8" s="121">
        <v>0</v>
      </c>
      <c r="Q8" s="121">
        <v>0</v>
      </c>
      <c r="R8" s="121">
        <v>0</v>
      </c>
      <c r="S8" s="121">
        <v>0</v>
      </c>
      <c r="T8" s="121">
        <v>4</v>
      </c>
      <c r="U8" s="121">
        <v>5.5</v>
      </c>
      <c r="V8" s="121">
        <v>2.5</v>
      </c>
      <c r="W8" s="121">
        <v>11.55</v>
      </c>
      <c r="X8" s="121">
        <v>11.55</v>
      </c>
      <c r="Y8" s="121">
        <v>11.55</v>
      </c>
      <c r="Z8" s="121"/>
      <c r="AA8" s="121"/>
      <c r="AB8" s="121"/>
      <c r="AC8" s="121">
        <f>8</f>
        <v>8</v>
      </c>
      <c r="AD8" s="121"/>
    </row>
    <row r="9" spans="1:30" ht="13.5" hidden="1" x14ac:dyDescent="0.25">
      <c r="A9" s="121" t="s">
        <v>31</v>
      </c>
      <c r="B9" s="121">
        <v>8.5</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4</v>
      </c>
      <c r="U9" s="121">
        <v>5.5</v>
      </c>
      <c r="V9" s="121">
        <v>2.5</v>
      </c>
      <c r="W9" s="121">
        <v>8.5</v>
      </c>
      <c r="X9" s="121">
        <v>8.5</v>
      </c>
      <c r="Y9" s="121">
        <v>8.5</v>
      </c>
      <c r="Z9" s="121"/>
      <c r="AA9" s="121"/>
      <c r="AB9" s="121"/>
      <c r="AC9" s="121">
        <f>8</f>
        <v>8</v>
      </c>
      <c r="AD9" s="121"/>
    </row>
    <row r="10" spans="1:30" ht="13.5" hidden="1" x14ac:dyDescent="0.25">
      <c r="A10" s="121" t="s">
        <v>32</v>
      </c>
      <c r="B10" s="121">
        <v>6.2</v>
      </c>
      <c r="C10" s="121">
        <v>0</v>
      </c>
      <c r="D10" s="121">
        <v>0</v>
      </c>
      <c r="E10" s="121">
        <v>0</v>
      </c>
      <c r="F10" s="121">
        <v>0</v>
      </c>
      <c r="G10" s="121">
        <v>0</v>
      </c>
      <c r="H10" s="121">
        <v>0</v>
      </c>
      <c r="I10" s="121">
        <v>0</v>
      </c>
      <c r="J10" s="121">
        <v>0</v>
      </c>
      <c r="K10" s="121">
        <v>0</v>
      </c>
      <c r="L10" s="121">
        <v>0</v>
      </c>
      <c r="M10" s="121">
        <v>0</v>
      </c>
      <c r="N10" s="121">
        <v>0</v>
      </c>
      <c r="O10" s="121">
        <v>0</v>
      </c>
      <c r="P10" s="121">
        <v>0</v>
      </c>
      <c r="Q10" s="121">
        <v>0</v>
      </c>
      <c r="R10" s="121">
        <v>0</v>
      </c>
      <c r="S10" s="121">
        <v>0</v>
      </c>
      <c r="T10" s="121">
        <v>4</v>
      </c>
      <c r="U10" s="121">
        <v>5.5</v>
      </c>
      <c r="V10" s="121">
        <v>2.5</v>
      </c>
      <c r="W10" s="121">
        <v>6.2</v>
      </c>
      <c r="X10" s="121">
        <v>6.2</v>
      </c>
      <c r="Y10" s="121">
        <v>6.2</v>
      </c>
      <c r="Z10" s="121"/>
      <c r="AA10" s="121"/>
      <c r="AB10" s="121"/>
      <c r="AC10" s="121">
        <f>8</f>
        <v>8</v>
      </c>
      <c r="AD10" s="121"/>
    </row>
    <row r="11" spans="1:30" ht="13.5" hidden="1" x14ac:dyDescent="0.25">
      <c r="A11" s="121" t="s">
        <v>33</v>
      </c>
      <c r="B11" s="121">
        <v>4.7</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4</v>
      </c>
      <c r="U11" s="121">
        <v>5.5</v>
      </c>
      <c r="V11" s="121">
        <v>2.5</v>
      </c>
      <c r="W11" s="121">
        <v>4.7</v>
      </c>
      <c r="X11" s="121">
        <v>4.7</v>
      </c>
      <c r="Y11" s="121">
        <v>4.7</v>
      </c>
      <c r="Z11" s="121"/>
      <c r="AA11" s="121"/>
      <c r="AB11" s="121"/>
      <c r="AC11" s="121">
        <f>8</f>
        <v>8</v>
      </c>
      <c r="AD11" s="121"/>
    </row>
    <row r="12" spans="1:30" ht="13.5" hidden="1" x14ac:dyDescent="0.25">
      <c r="A12" s="121" t="s">
        <v>34</v>
      </c>
      <c r="B12" s="121">
        <v>2.2000000000000002</v>
      </c>
      <c r="C12" s="121">
        <v>0</v>
      </c>
      <c r="D12" s="121">
        <v>0</v>
      </c>
      <c r="E12" s="121">
        <v>0</v>
      </c>
      <c r="F12" s="121">
        <v>0</v>
      </c>
      <c r="G12" s="121">
        <v>0</v>
      </c>
      <c r="H12" s="121">
        <v>0</v>
      </c>
      <c r="I12" s="121">
        <v>0</v>
      </c>
      <c r="J12" s="121">
        <v>0</v>
      </c>
      <c r="K12" s="121">
        <v>0</v>
      </c>
      <c r="L12" s="121">
        <v>0</v>
      </c>
      <c r="M12" s="121">
        <v>0</v>
      </c>
      <c r="N12" s="121">
        <v>0</v>
      </c>
      <c r="O12" s="121">
        <v>0</v>
      </c>
      <c r="P12" s="121">
        <v>0</v>
      </c>
      <c r="Q12" s="121">
        <v>0</v>
      </c>
      <c r="R12" s="121">
        <v>0</v>
      </c>
      <c r="S12" s="121">
        <v>0</v>
      </c>
      <c r="T12" s="121">
        <v>4</v>
      </c>
      <c r="U12" s="121">
        <v>5.5</v>
      </c>
      <c r="V12" s="121">
        <v>2.5</v>
      </c>
      <c r="W12" s="121">
        <v>2.2000000000000002</v>
      </c>
      <c r="X12" s="121">
        <v>2.2000000000000002</v>
      </c>
      <c r="Y12" s="121">
        <v>2.2000000000000002</v>
      </c>
      <c r="Z12" s="121"/>
      <c r="AA12" s="121"/>
      <c r="AB12" s="121"/>
      <c r="AC12" s="121">
        <f>8</f>
        <v>8</v>
      </c>
      <c r="AD12" s="121"/>
    </row>
    <row r="13" spans="1:30" ht="13.5" hidden="1" x14ac:dyDescent="0.25">
      <c r="A13" s="121" t="s">
        <v>35</v>
      </c>
      <c r="B13" s="121">
        <v>0.7</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4</v>
      </c>
      <c r="U13" s="121">
        <v>5.5</v>
      </c>
      <c r="V13" s="121">
        <v>2.5</v>
      </c>
      <c r="W13" s="121">
        <v>0.7</v>
      </c>
      <c r="X13" s="121">
        <v>0.7</v>
      </c>
      <c r="Y13" s="121">
        <v>0.7</v>
      </c>
      <c r="Z13" s="121"/>
      <c r="AA13" s="121"/>
      <c r="AB13" s="121"/>
      <c r="AC13" s="121">
        <f>8</f>
        <v>8</v>
      </c>
      <c r="AD13" s="121"/>
    </row>
    <row r="14" spans="1:30" ht="13.5" hidden="1" x14ac:dyDescent="0.25">
      <c r="A14" s="121" t="s">
        <v>36</v>
      </c>
      <c r="B14" s="66">
        <v>2.5</v>
      </c>
      <c r="C14" s="121">
        <v>0</v>
      </c>
      <c r="D14" s="121">
        <v>0</v>
      </c>
      <c r="E14" s="121">
        <v>0</v>
      </c>
      <c r="F14" s="121">
        <v>0</v>
      </c>
      <c r="G14" s="121">
        <v>0</v>
      </c>
      <c r="H14" s="121">
        <v>0</v>
      </c>
      <c r="I14" s="121">
        <v>0</v>
      </c>
      <c r="J14" s="121">
        <v>0</v>
      </c>
      <c r="K14" s="121">
        <v>0</v>
      </c>
      <c r="L14" s="121">
        <v>0</v>
      </c>
      <c r="M14" s="121">
        <v>0</v>
      </c>
      <c r="N14" s="121">
        <v>0</v>
      </c>
      <c r="O14" s="121">
        <v>0</v>
      </c>
      <c r="P14" s="121">
        <v>0</v>
      </c>
      <c r="Q14" s="121">
        <v>0</v>
      </c>
      <c r="R14" s="121">
        <v>0</v>
      </c>
      <c r="S14" s="121">
        <v>0</v>
      </c>
      <c r="T14" s="121">
        <v>4</v>
      </c>
      <c r="U14" s="121">
        <v>5.5</v>
      </c>
      <c r="V14" s="121">
        <v>2.5</v>
      </c>
      <c r="W14" s="121">
        <v>2.5</v>
      </c>
      <c r="X14" s="121">
        <v>2.5</v>
      </c>
      <c r="Y14" s="121">
        <v>2.5</v>
      </c>
      <c r="Z14" s="121"/>
      <c r="AA14" s="121"/>
      <c r="AB14" s="121"/>
      <c r="AC14" s="121">
        <f>8</f>
        <v>8</v>
      </c>
      <c r="AD14" s="121"/>
    </row>
    <row r="15" spans="1:30" ht="13.5" hidden="1" x14ac:dyDescent="0.25">
      <c r="A15" s="121" t="s">
        <v>37</v>
      </c>
      <c r="B15" s="66">
        <v>3.2</v>
      </c>
      <c r="C15" s="121">
        <v>0</v>
      </c>
      <c r="D15" s="121">
        <v>0</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4</v>
      </c>
      <c r="U15" s="121">
        <v>5.5</v>
      </c>
      <c r="V15" s="121">
        <v>2.5</v>
      </c>
      <c r="W15" s="121">
        <v>3.2</v>
      </c>
      <c r="X15" s="121">
        <v>3.2</v>
      </c>
      <c r="Y15" s="121">
        <v>3.2</v>
      </c>
      <c r="Z15" s="121"/>
      <c r="AA15" s="121"/>
      <c r="AB15" s="121"/>
      <c r="AC15" s="121">
        <f>8</f>
        <v>8</v>
      </c>
      <c r="AD15" s="121"/>
    </row>
    <row r="16" spans="1:30" ht="13.5" hidden="1" x14ac:dyDescent="0.25">
      <c r="A16" s="121" t="s">
        <v>38</v>
      </c>
      <c r="B16" s="66">
        <v>3.4</v>
      </c>
      <c r="C16" s="121">
        <v>0</v>
      </c>
      <c r="D16" s="121">
        <v>0</v>
      </c>
      <c r="E16" s="121">
        <v>0</v>
      </c>
      <c r="F16" s="121">
        <v>0</v>
      </c>
      <c r="G16" s="121">
        <v>0</v>
      </c>
      <c r="H16" s="121">
        <v>0</v>
      </c>
      <c r="I16" s="121">
        <v>0</v>
      </c>
      <c r="J16" s="121">
        <v>0</v>
      </c>
      <c r="K16" s="121">
        <v>0</v>
      </c>
      <c r="L16" s="121">
        <v>0</v>
      </c>
      <c r="M16" s="121">
        <v>0</v>
      </c>
      <c r="N16" s="121">
        <v>0</v>
      </c>
      <c r="O16" s="121">
        <v>0</v>
      </c>
      <c r="P16" s="121">
        <v>0</v>
      </c>
      <c r="Q16" s="121">
        <v>0</v>
      </c>
      <c r="R16" s="121">
        <v>0</v>
      </c>
      <c r="S16" s="121">
        <v>0</v>
      </c>
      <c r="T16" s="121">
        <v>4</v>
      </c>
      <c r="U16" s="121">
        <v>5.5</v>
      </c>
      <c r="V16" s="121">
        <v>2.5</v>
      </c>
      <c r="W16" s="121">
        <v>3.4</v>
      </c>
      <c r="X16" s="121">
        <v>3.4</v>
      </c>
      <c r="Y16" s="121">
        <v>3.4</v>
      </c>
      <c r="Z16" s="121"/>
      <c r="AA16" s="121"/>
      <c r="AB16" s="121"/>
      <c r="AC16" s="121">
        <f>8</f>
        <v>8</v>
      </c>
      <c r="AD16" s="121"/>
    </row>
    <row r="17" spans="1:1000 1025:2025 2050:3050 3075:4075 4100:5100 5125:6125 6150:7150 7175:8175 8200:9200 9225:10225 10250:11250 11275:12275 12300:13300 13325:14325 14350:15350 15375:16375" ht="13.5" hidden="1" x14ac:dyDescent="0.25">
      <c r="A17" s="121" t="s">
        <v>39</v>
      </c>
      <c r="B17" s="66">
        <v>6.5</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4</v>
      </c>
      <c r="U17" s="121">
        <v>5.5</v>
      </c>
      <c r="V17" s="121">
        <v>2.5</v>
      </c>
      <c r="W17" s="121">
        <v>6.5</v>
      </c>
      <c r="X17" s="121">
        <v>6.5</v>
      </c>
      <c r="Y17" s="121">
        <v>6.5</v>
      </c>
      <c r="Z17" s="121"/>
      <c r="AA17" s="121"/>
      <c r="AB17" s="121"/>
      <c r="AC17" s="121">
        <f>8</f>
        <v>8</v>
      </c>
      <c r="AD17" s="121"/>
      <c r="AX17" s="40"/>
      <c r="BW17" s="40"/>
      <c r="CV17" s="40"/>
      <c r="DU17" s="40"/>
      <c r="ET17" s="40"/>
      <c r="FS17" s="40"/>
      <c r="GR17" s="40"/>
      <c r="HQ17" s="40"/>
      <c r="IP17" s="40"/>
      <c r="JO17" s="40"/>
      <c r="KN17" s="40"/>
      <c r="LM17" s="40"/>
      <c r="ML17" s="40"/>
      <c r="NK17" s="40"/>
      <c r="OJ17" s="40"/>
      <c r="PI17" s="40"/>
      <c r="QH17" s="40"/>
      <c r="RG17" s="40"/>
      <c r="SF17" s="40"/>
      <c r="TE17" s="40"/>
      <c r="UD17" s="40"/>
      <c r="VC17" s="40"/>
      <c r="WB17" s="40"/>
      <c r="XA17" s="40"/>
      <c r="XZ17" s="40"/>
      <c r="YY17" s="40"/>
      <c r="ZX17" s="40"/>
      <c r="AAW17" s="40"/>
      <c r="ABV17" s="40"/>
      <c r="ACU17" s="40"/>
      <c r="ADT17" s="40"/>
      <c r="AES17" s="40"/>
      <c r="AFR17" s="40"/>
      <c r="AGQ17" s="40"/>
      <c r="AHP17" s="40"/>
      <c r="AIO17" s="40"/>
      <c r="AJN17" s="40"/>
      <c r="AKM17" s="40"/>
      <c r="ALL17" s="40"/>
      <c r="AMK17" s="40"/>
      <c r="ANJ17" s="40"/>
      <c r="AOI17" s="40"/>
      <c r="APH17" s="40"/>
      <c r="AQG17" s="40"/>
      <c r="ARF17" s="40"/>
      <c r="ASE17" s="40"/>
      <c r="ATD17" s="40"/>
      <c r="AUC17" s="40"/>
      <c r="AVB17" s="40"/>
      <c r="AWA17" s="40"/>
      <c r="AWZ17" s="40"/>
      <c r="AXY17" s="40"/>
      <c r="AYX17" s="40"/>
      <c r="AZW17" s="40"/>
      <c r="BAV17" s="40"/>
      <c r="BBU17" s="40"/>
      <c r="BCT17" s="40"/>
      <c r="BDS17" s="40"/>
      <c r="BER17" s="40"/>
      <c r="BFQ17" s="40"/>
      <c r="BGP17" s="40"/>
      <c r="BHO17" s="40"/>
      <c r="BIN17" s="40"/>
      <c r="BJM17" s="40"/>
      <c r="BKL17" s="40"/>
      <c r="BLK17" s="40"/>
      <c r="BMJ17" s="40"/>
      <c r="BNI17" s="40"/>
      <c r="BOH17" s="40"/>
      <c r="BPG17" s="40"/>
      <c r="BQF17" s="40"/>
      <c r="BRE17" s="40"/>
      <c r="BSD17" s="40"/>
      <c r="BTC17" s="40"/>
      <c r="BUB17" s="40"/>
      <c r="BVA17" s="40"/>
      <c r="BVZ17" s="40"/>
      <c r="BWY17" s="40"/>
      <c r="BXX17" s="40"/>
      <c r="BYW17" s="40"/>
      <c r="BZV17" s="40"/>
      <c r="CAU17" s="40"/>
      <c r="CBT17" s="40"/>
      <c r="CCS17" s="40"/>
      <c r="CDR17" s="40"/>
      <c r="CEQ17" s="40"/>
      <c r="CFP17" s="40"/>
      <c r="CGO17" s="40"/>
      <c r="CHN17" s="40"/>
      <c r="CIM17" s="40"/>
      <c r="CJL17" s="40"/>
      <c r="CKK17" s="40"/>
      <c r="CLJ17" s="40"/>
      <c r="CMI17" s="40"/>
      <c r="CNH17" s="40"/>
      <c r="COG17" s="40"/>
      <c r="CPF17" s="40"/>
      <c r="CQE17" s="40"/>
      <c r="CRD17" s="40"/>
      <c r="CSC17" s="40"/>
      <c r="CTB17" s="40"/>
      <c r="CUA17" s="40"/>
      <c r="CUZ17" s="40"/>
      <c r="CVY17" s="40"/>
      <c r="CWX17" s="40"/>
      <c r="CXW17" s="40"/>
      <c r="CYV17" s="40"/>
      <c r="CZU17" s="40"/>
      <c r="DAT17" s="40"/>
      <c r="DBS17" s="40"/>
      <c r="DCR17" s="40"/>
      <c r="DDQ17" s="40"/>
      <c r="DEP17" s="40"/>
      <c r="DFO17" s="40"/>
      <c r="DGN17" s="40"/>
      <c r="DHM17" s="40"/>
      <c r="DIL17" s="40"/>
      <c r="DJK17" s="40"/>
      <c r="DKJ17" s="40"/>
      <c r="DLI17" s="40"/>
      <c r="DMH17" s="40"/>
      <c r="DNG17" s="40"/>
      <c r="DOF17" s="40"/>
      <c r="DPE17" s="40"/>
      <c r="DQD17" s="40"/>
      <c r="DRC17" s="40"/>
      <c r="DSB17" s="40"/>
      <c r="DTA17" s="40"/>
      <c r="DTZ17" s="40"/>
      <c r="DUY17" s="40"/>
      <c r="DVX17" s="40"/>
      <c r="DWW17" s="40"/>
      <c r="DXV17" s="40"/>
      <c r="DYU17" s="40"/>
      <c r="DZT17" s="40"/>
      <c r="EAS17" s="40"/>
      <c r="EBR17" s="40"/>
      <c r="ECQ17" s="40"/>
      <c r="EDP17" s="40"/>
      <c r="EEO17" s="40"/>
      <c r="EFN17" s="40"/>
      <c r="EGM17" s="40"/>
      <c r="EHL17" s="40"/>
      <c r="EIK17" s="40"/>
      <c r="EJJ17" s="40"/>
      <c r="EKI17" s="40"/>
      <c r="ELH17" s="40"/>
      <c r="EMG17" s="40"/>
      <c r="ENF17" s="40"/>
      <c r="EOE17" s="40"/>
      <c r="EPD17" s="40"/>
      <c r="EQC17" s="40"/>
      <c r="ERB17" s="40"/>
      <c r="ESA17" s="40"/>
      <c r="ESZ17" s="40"/>
      <c r="ETY17" s="40"/>
      <c r="EUX17" s="40"/>
      <c r="EVW17" s="40"/>
      <c r="EWV17" s="40"/>
      <c r="EXU17" s="40"/>
      <c r="EYT17" s="40"/>
      <c r="EZS17" s="40"/>
      <c r="FAR17" s="40"/>
      <c r="FBQ17" s="40"/>
      <c r="FCP17" s="40"/>
      <c r="FDO17" s="40"/>
      <c r="FEN17" s="40"/>
      <c r="FFM17" s="40"/>
      <c r="FGL17" s="40"/>
      <c r="FHK17" s="40"/>
      <c r="FIJ17" s="40"/>
      <c r="FJI17" s="40"/>
      <c r="FKH17" s="40"/>
      <c r="FLG17" s="40"/>
      <c r="FMF17" s="40"/>
      <c r="FNE17" s="40"/>
      <c r="FOD17" s="40"/>
      <c r="FPC17" s="40"/>
      <c r="FQB17" s="40"/>
      <c r="FRA17" s="40"/>
      <c r="FRZ17" s="40"/>
      <c r="FSY17" s="40"/>
      <c r="FTX17" s="40"/>
      <c r="FUW17" s="40"/>
      <c r="FVV17" s="40"/>
      <c r="FWU17" s="40"/>
      <c r="FXT17" s="40"/>
      <c r="FYS17" s="40"/>
      <c r="FZR17" s="40"/>
      <c r="GAQ17" s="40"/>
      <c r="GBP17" s="40"/>
      <c r="GCO17" s="40"/>
      <c r="GDN17" s="40"/>
      <c r="GEM17" s="40"/>
      <c r="GFL17" s="40"/>
      <c r="GGK17" s="40"/>
      <c r="GHJ17" s="40"/>
      <c r="GII17" s="40"/>
      <c r="GJH17" s="40"/>
      <c r="GKG17" s="40"/>
      <c r="GLF17" s="40"/>
      <c r="GME17" s="40"/>
      <c r="GND17" s="40"/>
      <c r="GOC17" s="40"/>
      <c r="GPB17" s="40"/>
      <c r="GQA17" s="40"/>
      <c r="GQZ17" s="40"/>
      <c r="GRY17" s="40"/>
      <c r="GSX17" s="40"/>
      <c r="GTW17" s="40"/>
      <c r="GUV17" s="40"/>
      <c r="GVU17" s="40"/>
      <c r="GWT17" s="40"/>
      <c r="GXS17" s="40"/>
      <c r="GYR17" s="40"/>
      <c r="GZQ17" s="40"/>
      <c r="HAP17" s="40"/>
      <c r="HBO17" s="40"/>
      <c r="HCN17" s="40"/>
      <c r="HDM17" s="40"/>
      <c r="HEL17" s="40"/>
      <c r="HFK17" s="40"/>
      <c r="HGJ17" s="40"/>
      <c r="HHI17" s="40"/>
      <c r="HIH17" s="40"/>
      <c r="HJG17" s="40"/>
      <c r="HKF17" s="40"/>
      <c r="HLE17" s="40"/>
      <c r="HMD17" s="40"/>
      <c r="HNC17" s="40"/>
      <c r="HOB17" s="40"/>
      <c r="HPA17" s="40"/>
      <c r="HPZ17" s="40"/>
      <c r="HQY17" s="40"/>
      <c r="HRX17" s="40"/>
      <c r="HSW17" s="40"/>
      <c r="HTV17" s="40"/>
      <c r="HUU17" s="40"/>
      <c r="HVT17" s="40"/>
      <c r="HWS17" s="40"/>
      <c r="HXR17" s="40"/>
      <c r="HYQ17" s="40"/>
      <c r="HZP17" s="40"/>
      <c r="IAO17" s="40"/>
      <c r="IBN17" s="40"/>
      <c r="ICM17" s="40"/>
      <c r="IDL17" s="40"/>
      <c r="IEK17" s="40"/>
      <c r="IFJ17" s="40"/>
      <c r="IGI17" s="40"/>
      <c r="IHH17" s="40"/>
      <c r="IIG17" s="40"/>
      <c r="IJF17" s="40"/>
      <c r="IKE17" s="40"/>
      <c r="ILD17" s="40"/>
      <c r="IMC17" s="40"/>
      <c r="INB17" s="40"/>
      <c r="IOA17" s="40"/>
      <c r="IOZ17" s="40"/>
      <c r="IPY17" s="40"/>
      <c r="IQX17" s="40"/>
      <c r="IRW17" s="40"/>
      <c r="ISV17" s="40"/>
      <c r="ITU17" s="40"/>
      <c r="IUT17" s="40"/>
      <c r="IVS17" s="40"/>
      <c r="IWR17" s="40"/>
      <c r="IXQ17" s="40"/>
      <c r="IYP17" s="40"/>
      <c r="IZO17" s="40"/>
      <c r="JAN17" s="40"/>
      <c r="JBM17" s="40"/>
      <c r="JCL17" s="40"/>
      <c r="JDK17" s="40"/>
      <c r="JEJ17" s="40"/>
      <c r="JFI17" s="40"/>
      <c r="JGH17" s="40"/>
      <c r="JHG17" s="40"/>
      <c r="JIF17" s="40"/>
      <c r="JJE17" s="40"/>
      <c r="JKD17" s="40"/>
      <c r="JLC17" s="40"/>
      <c r="JMB17" s="40"/>
      <c r="JNA17" s="40"/>
      <c r="JNZ17" s="40"/>
      <c r="JOY17" s="40"/>
      <c r="JPX17" s="40"/>
      <c r="JQW17" s="40"/>
      <c r="JRV17" s="40"/>
      <c r="JSU17" s="40"/>
      <c r="JTT17" s="40"/>
      <c r="JUS17" s="40"/>
      <c r="JVR17" s="40"/>
      <c r="JWQ17" s="40"/>
      <c r="JXP17" s="40"/>
      <c r="JYO17" s="40"/>
      <c r="JZN17" s="40"/>
      <c r="KAM17" s="40"/>
      <c r="KBL17" s="40"/>
      <c r="KCK17" s="40"/>
      <c r="KDJ17" s="40"/>
      <c r="KEI17" s="40"/>
      <c r="KFH17" s="40"/>
      <c r="KGG17" s="40"/>
      <c r="KHF17" s="40"/>
      <c r="KIE17" s="40"/>
      <c r="KJD17" s="40"/>
      <c r="KKC17" s="40"/>
      <c r="KLB17" s="40"/>
      <c r="KMA17" s="40"/>
      <c r="KMZ17" s="40"/>
      <c r="KNY17" s="40"/>
      <c r="KOX17" s="40"/>
      <c r="KPW17" s="40"/>
      <c r="KQV17" s="40"/>
      <c r="KRU17" s="40"/>
      <c r="KST17" s="40"/>
      <c r="KTS17" s="40"/>
      <c r="KUR17" s="40"/>
      <c r="KVQ17" s="40"/>
      <c r="KWP17" s="40"/>
      <c r="KXO17" s="40"/>
      <c r="KYN17" s="40"/>
      <c r="KZM17" s="40"/>
      <c r="LAL17" s="40"/>
      <c r="LBK17" s="40"/>
      <c r="LCJ17" s="40"/>
      <c r="LDI17" s="40"/>
      <c r="LEH17" s="40"/>
      <c r="LFG17" s="40"/>
      <c r="LGF17" s="40"/>
      <c r="LHE17" s="40"/>
      <c r="LID17" s="40"/>
      <c r="LJC17" s="40"/>
      <c r="LKB17" s="40"/>
      <c r="LLA17" s="40"/>
      <c r="LLZ17" s="40"/>
      <c r="LMY17" s="40"/>
      <c r="LNX17" s="40"/>
      <c r="LOW17" s="40"/>
      <c r="LPV17" s="40"/>
      <c r="LQU17" s="40"/>
      <c r="LRT17" s="40"/>
      <c r="LSS17" s="40"/>
      <c r="LTR17" s="40"/>
      <c r="LUQ17" s="40"/>
      <c r="LVP17" s="40"/>
      <c r="LWO17" s="40"/>
      <c r="LXN17" s="40"/>
      <c r="LYM17" s="40"/>
      <c r="LZL17" s="40"/>
      <c r="MAK17" s="40"/>
      <c r="MBJ17" s="40"/>
      <c r="MCI17" s="40"/>
      <c r="MDH17" s="40"/>
      <c r="MEG17" s="40"/>
      <c r="MFF17" s="40"/>
      <c r="MGE17" s="40"/>
      <c r="MHD17" s="40"/>
      <c r="MIC17" s="40"/>
      <c r="MJB17" s="40"/>
      <c r="MKA17" s="40"/>
      <c r="MKZ17" s="40"/>
      <c r="MLY17" s="40"/>
      <c r="MMX17" s="40"/>
      <c r="MNW17" s="40"/>
      <c r="MOV17" s="40"/>
      <c r="MPU17" s="40"/>
      <c r="MQT17" s="40"/>
      <c r="MRS17" s="40"/>
      <c r="MSR17" s="40"/>
      <c r="MTQ17" s="40"/>
      <c r="MUP17" s="40"/>
      <c r="MVO17" s="40"/>
      <c r="MWN17" s="40"/>
      <c r="MXM17" s="40"/>
      <c r="MYL17" s="40"/>
      <c r="MZK17" s="40"/>
      <c r="NAJ17" s="40"/>
      <c r="NBI17" s="40"/>
      <c r="NCH17" s="40"/>
      <c r="NDG17" s="40"/>
      <c r="NEF17" s="40"/>
      <c r="NFE17" s="40"/>
      <c r="NGD17" s="40"/>
      <c r="NHC17" s="40"/>
      <c r="NIB17" s="40"/>
      <c r="NJA17" s="40"/>
      <c r="NJZ17" s="40"/>
      <c r="NKY17" s="40"/>
      <c r="NLX17" s="40"/>
      <c r="NMW17" s="40"/>
      <c r="NNV17" s="40"/>
      <c r="NOU17" s="40"/>
      <c r="NPT17" s="40"/>
      <c r="NQS17" s="40"/>
      <c r="NRR17" s="40"/>
      <c r="NSQ17" s="40"/>
      <c r="NTP17" s="40"/>
      <c r="NUO17" s="40"/>
      <c r="NVN17" s="40"/>
      <c r="NWM17" s="40"/>
      <c r="NXL17" s="40"/>
      <c r="NYK17" s="40"/>
      <c r="NZJ17" s="40"/>
      <c r="OAI17" s="40"/>
      <c r="OBH17" s="40"/>
      <c r="OCG17" s="40"/>
      <c r="ODF17" s="40"/>
      <c r="OEE17" s="40"/>
      <c r="OFD17" s="40"/>
      <c r="OGC17" s="40"/>
      <c r="OHB17" s="40"/>
      <c r="OIA17" s="40"/>
      <c r="OIZ17" s="40"/>
      <c r="OJY17" s="40"/>
      <c r="OKX17" s="40"/>
      <c r="OLW17" s="40"/>
      <c r="OMV17" s="40"/>
      <c r="ONU17" s="40"/>
      <c r="OOT17" s="40"/>
      <c r="OPS17" s="40"/>
      <c r="OQR17" s="40"/>
      <c r="ORQ17" s="40"/>
      <c r="OSP17" s="40"/>
      <c r="OTO17" s="40"/>
      <c r="OUN17" s="40"/>
      <c r="OVM17" s="40"/>
      <c r="OWL17" s="40"/>
      <c r="OXK17" s="40"/>
      <c r="OYJ17" s="40"/>
      <c r="OZI17" s="40"/>
      <c r="PAH17" s="40"/>
      <c r="PBG17" s="40"/>
      <c r="PCF17" s="40"/>
      <c r="PDE17" s="40"/>
      <c r="PED17" s="40"/>
      <c r="PFC17" s="40"/>
      <c r="PGB17" s="40"/>
      <c r="PHA17" s="40"/>
      <c r="PHZ17" s="40"/>
      <c r="PIY17" s="40"/>
      <c r="PJX17" s="40"/>
      <c r="PKW17" s="40"/>
      <c r="PLV17" s="40"/>
      <c r="PMU17" s="40"/>
      <c r="PNT17" s="40"/>
      <c r="POS17" s="40"/>
      <c r="PPR17" s="40"/>
      <c r="PQQ17" s="40"/>
      <c r="PRP17" s="40"/>
      <c r="PSO17" s="40"/>
      <c r="PTN17" s="40"/>
      <c r="PUM17" s="40"/>
      <c r="PVL17" s="40"/>
      <c r="PWK17" s="40"/>
      <c r="PXJ17" s="40"/>
      <c r="PYI17" s="40"/>
      <c r="PZH17" s="40"/>
      <c r="QAG17" s="40"/>
      <c r="QBF17" s="40"/>
      <c r="QCE17" s="40"/>
      <c r="QDD17" s="40"/>
      <c r="QEC17" s="40"/>
      <c r="QFB17" s="40"/>
      <c r="QGA17" s="40"/>
      <c r="QGZ17" s="40"/>
      <c r="QHY17" s="40"/>
      <c r="QIX17" s="40"/>
      <c r="QJW17" s="40"/>
      <c r="QKV17" s="40"/>
      <c r="QLU17" s="40"/>
      <c r="QMT17" s="40"/>
      <c r="QNS17" s="40"/>
      <c r="QOR17" s="40"/>
      <c r="QPQ17" s="40"/>
      <c r="QQP17" s="40"/>
      <c r="QRO17" s="40"/>
      <c r="QSN17" s="40"/>
      <c r="QTM17" s="40"/>
      <c r="QUL17" s="40"/>
      <c r="QVK17" s="40"/>
      <c r="QWJ17" s="40"/>
      <c r="QXI17" s="40"/>
      <c r="QYH17" s="40"/>
      <c r="QZG17" s="40"/>
      <c r="RAF17" s="40"/>
      <c r="RBE17" s="40"/>
      <c r="RCD17" s="40"/>
      <c r="RDC17" s="40"/>
      <c r="REB17" s="40"/>
      <c r="RFA17" s="40"/>
      <c r="RFZ17" s="40"/>
      <c r="RGY17" s="40"/>
      <c r="RHX17" s="40"/>
      <c r="RIW17" s="40"/>
      <c r="RJV17" s="40"/>
      <c r="RKU17" s="40"/>
      <c r="RLT17" s="40"/>
      <c r="RMS17" s="40"/>
      <c r="RNR17" s="40"/>
      <c r="ROQ17" s="40"/>
      <c r="RPP17" s="40"/>
      <c r="RQO17" s="40"/>
      <c r="RRN17" s="40"/>
      <c r="RSM17" s="40"/>
      <c r="RTL17" s="40"/>
      <c r="RUK17" s="40"/>
      <c r="RVJ17" s="40"/>
      <c r="RWI17" s="40"/>
      <c r="RXH17" s="40"/>
      <c r="RYG17" s="40"/>
      <c r="RZF17" s="40"/>
      <c r="SAE17" s="40"/>
      <c r="SBD17" s="40"/>
      <c r="SCC17" s="40"/>
      <c r="SDB17" s="40"/>
      <c r="SEA17" s="40"/>
      <c r="SEZ17" s="40"/>
      <c r="SFY17" s="40"/>
      <c r="SGX17" s="40"/>
      <c r="SHW17" s="40"/>
      <c r="SIV17" s="40"/>
      <c r="SJU17" s="40"/>
      <c r="SKT17" s="40"/>
      <c r="SLS17" s="40"/>
      <c r="SMR17" s="40"/>
      <c r="SNQ17" s="40"/>
      <c r="SOP17" s="40"/>
      <c r="SPO17" s="40"/>
      <c r="SQN17" s="40"/>
      <c r="SRM17" s="40"/>
      <c r="SSL17" s="40"/>
      <c r="STK17" s="40"/>
      <c r="SUJ17" s="40"/>
      <c r="SVI17" s="40"/>
      <c r="SWH17" s="40"/>
      <c r="SXG17" s="40"/>
      <c r="SYF17" s="40"/>
      <c r="SZE17" s="40"/>
      <c r="TAD17" s="40"/>
      <c r="TBC17" s="40"/>
      <c r="TCB17" s="40"/>
      <c r="TDA17" s="40"/>
      <c r="TDZ17" s="40"/>
      <c r="TEY17" s="40"/>
      <c r="TFX17" s="40"/>
      <c r="TGW17" s="40"/>
      <c r="THV17" s="40"/>
      <c r="TIU17" s="40"/>
      <c r="TJT17" s="40"/>
      <c r="TKS17" s="40"/>
      <c r="TLR17" s="40"/>
      <c r="TMQ17" s="40"/>
      <c r="TNP17" s="40"/>
      <c r="TOO17" s="40"/>
      <c r="TPN17" s="40"/>
      <c r="TQM17" s="40"/>
      <c r="TRL17" s="40"/>
      <c r="TSK17" s="40"/>
      <c r="TTJ17" s="40"/>
      <c r="TUI17" s="40"/>
      <c r="TVH17" s="40"/>
      <c r="TWG17" s="40"/>
      <c r="TXF17" s="40"/>
      <c r="TYE17" s="40"/>
      <c r="TZD17" s="40"/>
      <c r="UAC17" s="40"/>
      <c r="UBB17" s="40"/>
      <c r="UCA17" s="40"/>
      <c r="UCZ17" s="40"/>
      <c r="UDY17" s="40"/>
      <c r="UEX17" s="40"/>
      <c r="UFW17" s="40"/>
      <c r="UGV17" s="40"/>
      <c r="UHU17" s="40"/>
      <c r="UIT17" s="40"/>
      <c r="UJS17" s="40"/>
      <c r="UKR17" s="40"/>
      <c r="ULQ17" s="40"/>
      <c r="UMP17" s="40"/>
      <c r="UNO17" s="40"/>
      <c r="UON17" s="40"/>
      <c r="UPM17" s="40"/>
      <c r="UQL17" s="40"/>
      <c r="URK17" s="40"/>
      <c r="USJ17" s="40"/>
      <c r="UTI17" s="40"/>
      <c r="UUH17" s="40"/>
      <c r="UVG17" s="40"/>
      <c r="UWF17" s="40"/>
      <c r="UXE17" s="40"/>
      <c r="UYD17" s="40"/>
      <c r="UZC17" s="40"/>
      <c r="VAB17" s="40"/>
      <c r="VBA17" s="40"/>
      <c r="VBZ17" s="40"/>
      <c r="VCY17" s="40"/>
      <c r="VDX17" s="40"/>
      <c r="VEW17" s="40"/>
      <c r="VFV17" s="40"/>
      <c r="VGU17" s="40"/>
      <c r="VHT17" s="40"/>
      <c r="VIS17" s="40"/>
      <c r="VJR17" s="40"/>
      <c r="VKQ17" s="40"/>
      <c r="VLP17" s="40"/>
      <c r="VMO17" s="40"/>
      <c r="VNN17" s="40"/>
      <c r="VOM17" s="40"/>
      <c r="VPL17" s="40"/>
      <c r="VQK17" s="40"/>
      <c r="VRJ17" s="40"/>
      <c r="VSI17" s="40"/>
      <c r="VTH17" s="40"/>
      <c r="VUG17" s="40"/>
      <c r="VVF17" s="40"/>
      <c r="VWE17" s="40"/>
      <c r="VXD17" s="40"/>
      <c r="VYC17" s="40"/>
      <c r="VZB17" s="40"/>
      <c r="WAA17" s="40"/>
      <c r="WAZ17" s="40"/>
      <c r="WBY17" s="40"/>
      <c r="WCX17" s="40"/>
      <c r="WDW17" s="40"/>
      <c r="WEV17" s="40"/>
      <c r="WFU17" s="40"/>
      <c r="WGT17" s="40"/>
      <c r="WHS17" s="40"/>
      <c r="WIR17" s="40"/>
      <c r="WJQ17" s="40"/>
      <c r="WKP17" s="40"/>
      <c r="WLO17" s="40"/>
      <c r="WMN17" s="40"/>
      <c r="WNM17" s="40"/>
      <c r="WOL17" s="40"/>
      <c r="WPK17" s="40"/>
      <c r="WQJ17" s="40"/>
      <c r="WRI17" s="40"/>
      <c r="WSH17" s="40"/>
      <c r="WTG17" s="40"/>
      <c r="WUF17" s="40"/>
      <c r="WVE17" s="40"/>
      <c r="WWD17" s="40"/>
      <c r="WXC17" s="40"/>
      <c r="WYB17" s="40"/>
      <c r="WZA17" s="40"/>
      <c r="WZZ17" s="40"/>
      <c r="XAY17" s="40"/>
      <c r="XBX17" s="40"/>
      <c r="XCW17" s="40"/>
      <c r="XDV17" s="40"/>
      <c r="XEU17" s="40"/>
    </row>
    <row r="18" spans="1:1000 1025:2025 2050:3050 3075:4075 4100:5100 5125:6125 6150:7150 7175:8175 8200:9200 9225:10225 10250:11250 11275:12275 12300:13300 13325:14325 14350:15350 15375:16375" ht="13.5" hidden="1" x14ac:dyDescent="0.25">
      <c r="A18" s="121" t="s">
        <v>40</v>
      </c>
      <c r="B18" s="66">
        <v>8.1999999999999993</v>
      </c>
      <c r="C18" s="121">
        <v>0</v>
      </c>
      <c r="D18" s="121">
        <v>0</v>
      </c>
      <c r="E18" s="121">
        <v>0</v>
      </c>
      <c r="F18" s="121">
        <v>0</v>
      </c>
      <c r="G18" s="121">
        <v>0</v>
      </c>
      <c r="H18" s="121">
        <v>0</v>
      </c>
      <c r="I18" s="121">
        <v>0</v>
      </c>
      <c r="J18" s="121">
        <v>0</v>
      </c>
      <c r="K18" s="121">
        <v>0</v>
      </c>
      <c r="L18" s="121">
        <v>0</v>
      </c>
      <c r="M18" s="121">
        <v>0</v>
      </c>
      <c r="N18" s="121">
        <v>0</v>
      </c>
      <c r="O18" s="121">
        <v>0</v>
      </c>
      <c r="P18" s="121">
        <v>0</v>
      </c>
      <c r="Q18" s="121">
        <v>0</v>
      </c>
      <c r="R18" s="121">
        <v>0</v>
      </c>
      <c r="S18" s="121">
        <v>0</v>
      </c>
      <c r="T18" s="121">
        <v>4</v>
      </c>
      <c r="U18" s="121">
        <v>5.5</v>
      </c>
      <c r="V18" s="121">
        <v>2.5</v>
      </c>
      <c r="W18" s="121">
        <v>8.1999999999999993</v>
      </c>
      <c r="X18" s="121">
        <v>8.1999999999999993</v>
      </c>
      <c r="Y18" s="121">
        <v>8.1999999999999993</v>
      </c>
      <c r="Z18" s="121"/>
      <c r="AA18" s="121"/>
      <c r="AB18" s="121"/>
      <c r="AC18" s="121">
        <f>8</f>
        <v>8</v>
      </c>
      <c r="AD18" s="121"/>
      <c r="AX18" s="40"/>
      <c r="BW18" s="40"/>
      <c r="CV18" s="40"/>
      <c r="DU18" s="40"/>
      <c r="ET18" s="40"/>
      <c r="FS18" s="40"/>
      <c r="GR18" s="40"/>
      <c r="HQ18" s="40"/>
      <c r="IP18" s="40"/>
      <c r="JO18" s="40"/>
      <c r="KN18" s="40"/>
      <c r="LM18" s="40"/>
      <c r="ML18" s="40"/>
      <c r="NK18" s="40"/>
      <c r="OJ18" s="40"/>
      <c r="PI18" s="40"/>
      <c r="QH18" s="40"/>
      <c r="RG18" s="40"/>
      <c r="SF18" s="40"/>
      <c r="TE18" s="40"/>
      <c r="UD18" s="40"/>
      <c r="VC18" s="40"/>
      <c r="WB18" s="40"/>
      <c r="XA18" s="40"/>
      <c r="XZ18" s="40"/>
      <c r="YY18" s="40"/>
      <c r="ZX18" s="40"/>
      <c r="AAW18" s="40"/>
      <c r="ABV18" s="40"/>
      <c r="ACU18" s="40"/>
      <c r="ADT18" s="40"/>
      <c r="AES18" s="40"/>
      <c r="AFR18" s="40"/>
      <c r="AGQ18" s="40"/>
      <c r="AHP18" s="40"/>
      <c r="AIO18" s="40"/>
      <c r="AJN18" s="40"/>
      <c r="AKM18" s="40"/>
      <c r="ALL18" s="40"/>
      <c r="AMK18" s="40"/>
      <c r="ANJ18" s="40"/>
      <c r="AOI18" s="40"/>
      <c r="APH18" s="40"/>
      <c r="AQG18" s="40"/>
      <c r="ARF18" s="40"/>
      <c r="ASE18" s="40"/>
      <c r="ATD18" s="40"/>
      <c r="AUC18" s="40"/>
      <c r="AVB18" s="40"/>
      <c r="AWA18" s="40"/>
      <c r="AWZ18" s="40"/>
      <c r="AXY18" s="40"/>
      <c r="AYX18" s="40"/>
      <c r="AZW18" s="40"/>
      <c r="BAV18" s="40"/>
      <c r="BBU18" s="40"/>
      <c r="BCT18" s="40"/>
      <c r="BDS18" s="40"/>
      <c r="BER18" s="40"/>
      <c r="BFQ18" s="40"/>
      <c r="BGP18" s="40"/>
      <c r="BHO18" s="40"/>
      <c r="BIN18" s="40"/>
      <c r="BJM18" s="40"/>
      <c r="BKL18" s="40"/>
      <c r="BLK18" s="40"/>
      <c r="BMJ18" s="40"/>
      <c r="BNI18" s="40"/>
      <c r="BOH18" s="40"/>
      <c r="BPG18" s="40"/>
      <c r="BQF18" s="40"/>
      <c r="BRE18" s="40"/>
      <c r="BSD18" s="40"/>
      <c r="BTC18" s="40"/>
      <c r="BUB18" s="40"/>
      <c r="BVA18" s="40"/>
      <c r="BVZ18" s="40"/>
      <c r="BWY18" s="40"/>
      <c r="BXX18" s="40"/>
      <c r="BYW18" s="40"/>
      <c r="BZV18" s="40"/>
      <c r="CAU18" s="40"/>
      <c r="CBT18" s="40"/>
      <c r="CCS18" s="40"/>
      <c r="CDR18" s="40"/>
      <c r="CEQ18" s="40"/>
      <c r="CFP18" s="40"/>
      <c r="CGO18" s="40"/>
      <c r="CHN18" s="40"/>
      <c r="CIM18" s="40"/>
      <c r="CJL18" s="40"/>
      <c r="CKK18" s="40"/>
      <c r="CLJ18" s="40"/>
      <c r="CMI18" s="40"/>
      <c r="CNH18" s="40"/>
      <c r="COG18" s="40"/>
      <c r="CPF18" s="40"/>
      <c r="CQE18" s="40"/>
      <c r="CRD18" s="40"/>
      <c r="CSC18" s="40"/>
      <c r="CTB18" s="40"/>
      <c r="CUA18" s="40"/>
      <c r="CUZ18" s="40"/>
      <c r="CVY18" s="40"/>
      <c r="CWX18" s="40"/>
      <c r="CXW18" s="40"/>
      <c r="CYV18" s="40"/>
      <c r="CZU18" s="40"/>
      <c r="DAT18" s="40"/>
      <c r="DBS18" s="40"/>
      <c r="DCR18" s="40"/>
      <c r="DDQ18" s="40"/>
      <c r="DEP18" s="40"/>
      <c r="DFO18" s="40"/>
      <c r="DGN18" s="40"/>
      <c r="DHM18" s="40"/>
      <c r="DIL18" s="40"/>
      <c r="DJK18" s="40"/>
      <c r="DKJ18" s="40"/>
      <c r="DLI18" s="40"/>
      <c r="DMH18" s="40"/>
      <c r="DNG18" s="40"/>
      <c r="DOF18" s="40"/>
      <c r="DPE18" s="40"/>
      <c r="DQD18" s="40"/>
      <c r="DRC18" s="40"/>
      <c r="DSB18" s="40"/>
      <c r="DTA18" s="40"/>
      <c r="DTZ18" s="40"/>
      <c r="DUY18" s="40"/>
      <c r="DVX18" s="40"/>
      <c r="DWW18" s="40"/>
      <c r="DXV18" s="40"/>
      <c r="DYU18" s="40"/>
      <c r="DZT18" s="40"/>
      <c r="EAS18" s="40"/>
      <c r="EBR18" s="40"/>
      <c r="ECQ18" s="40"/>
      <c r="EDP18" s="40"/>
      <c r="EEO18" s="40"/>
      <c r="EFN18" s="40"/>
      <c r="EGM18" s="40"/>
      <c r="EHL18" s="40"/>
      <c r="EIK18" s="40"/>
      <c r="EJJ18" s="40"/>
      <c r="EKI18" s="40"/>
      <c r="ELH18" s="40"/>
      <c r="EMG18" s="40"/>
      <c r="ENF18" s="40"/>
      <c r="EOE18" s="40"/>
      <c r="EPD18" s="40"/>
      <c r="EQC18" s="40"/>
      <c r="ERB18" s="40"/>
      <c r="ESA18" s="40"/>
      <c r="ESZ18" s="40"/>
      <c r="ETY18" s="40"/>
      <c r="EUX18" s="40"/>
      <c r="EVW18" s="40"/>
      <c r="EWV18" s="40"/>
      <c r="EXU18" s="40"/>
      <c r="EYT18" s="40"/>
      <c r="EZS18" s="40"/>
      <c r="FAR18" s="40"/>
      <c r="FBQ18" s="40"/>
      <c r="FCP18" s="40"/>
      <c r="FDO18" s="40"/>
      <c r="FEN18" s="40"/>
      <c r="FFM18" s="40"/>
      <c r="FGL18" s="40"/>
      <c r="FHK18" s="40"/>
      <c r="FIJ18" s="40"/>
      <c r="FJI18" s="40"/>
      <c r="FKH18" s="40"/>
      <c r="FLG18" s="40"/>
      <c r="FMF18" s="40"/>
      <c r="FNE18" s="40"/>
      <c r="FOD18" s="40"/>
      <c r="FPC18" s="40"/>
      <c r="FQB18" s="40"/>
      <c r="FRA18" s="40"/>
      <c r="FRZ18" s="40"/>
      <c r="FSY18" s="40"/>
      <c r="FTX18" s="40"/>
      <c r="FUW18" s="40"/>
      <c r="FVV18" s="40"/>
      <c r="FWU18" s="40"/>
      <c r="FXT18" s="40"/>
      <c r="FYS18" s="40"/>
      <c r="FZR18" s="40"/>
      <c r="GAQ18" s="40"/>
      <c r="GBP18" s="40"/>
      <c r="GCO18" s="40"/>
      <c r="GDN18" s="40"/>
      <c r="GEM18" s="40"/>
      <c r="GFL18" s="40"/>
      <c r="GGK18" s="40"/>
      <c r="GHJ18" s="40"/>
      <c r="GII18" s="40"/>
      <c r="GJH18" s="40"/>
      <c r="GKG18" s="40"/>
      <c r="GLF18" s="40"/>
      <c r="GME18" s="40"/>
      <c r="GND18" s="40"/>
      <c r="GOC18" s="40"/>
      <c r="GPB18" s="40"/>
      <c r="GQA18" s="40"/>
      <c r="GQZ18" s="40"/>
      <c r="GRY18" s="40"/>
      <c r="GSX18" s="40"/>
      <c r="GTW18" s="40"/>
      <c r="GUV18" s="40"/>
      <c r="GVU18" s="40"/>
      <c r="GWT18" s="40"/>
      <c r="GXS18" s="40"/>
      <c r="GYR18" s="40"/>
      <c r="GZQ18" s="40"/>
      <c r="HAP18" s="40"/>
      <c r="HBO18" s="40"/>
      <c r="HCN18" s="40"/>
      <c r="HDM18" s="40"/>
      <c r="HEL18" s="40"/>
      <c r="HFK18" s="40"/>
      <c r="HGJ18" s="40"/>
      <c r="HHI18" s="40"/>
      <c r="HIH18" s="40"/>
      <c r="HJG18" s="40"/>
      <c r="HKF18" s="40"/>
      <c r="HLE18" s="40"/>
      <c r="HMD18" s="40"/>
      <c r="HNC18" s="40"/>
      <c r="HOB18" s="40"/>
      <c r="HPA18" s="40"/>
      <c r="HPZ18" s="40"/>
      <c r="HQY18" s="40"/>
      <c r="HRX18" s="40"/>
      <c r="HSW18" s="40"/>
      <c r="HTV18" s="40"/>
      <c r="HUU18" s="40"/>
      <c r="HVT18" s="40"/>
      <c r="HWS18" s="40"/>
      <c r="HXR18" s="40"/>
      <c r="HYQ18" s="40"/>
      <c r="HZP18" s="40"/>
      <c r="IAO18" s="40"/>
      <c r="IBN18" s="40"/>
      <c r="ICM18" s="40"/>
      <c r="IDL18" s="40"/>
      <c r="IEK18" s="40"/>
      <c r="IFJ18" s="40"/>
      <c r="IGI18" s="40"/>
      <c r="IHH18" s="40"/>
      <c r="IIG18" s="40"/>
      <c r="IJF18" s="40"/>
      <c r="IKE18" s="40"/>
      <c r="ILD18" s="40"/>
      <c r="IMC18" s="40"/>
      <c r="INB18" s="40"/>
      <c r="IOA18" s="40"/>
      <c r="IOZ18" s="40"/>
      <c r="IPY18" s="40"/>
      <c r="IQX18" s="40"/>
      <c r="IRW18" s="40"/>
      <c r="ISV18" s="40"/>
      <c r="ITU18" s="40"/>
      <c r="IUT18" s="40"/>
      <c r="IVS18" s="40"/>
      <c r="IWR18" s="40"/>
      <c r="IXQ18" s="40"/>
      <c r="IYP18" s="40"/>
      <c r="IZO18" s="40"/>
      <c r="JAN18" s="40"/>
      <c r="JBM18" s="40"/>
      <c r="JCL18" s="40"/>
      <c r="JDK18" s="40"/>
      <c r="JEJ18" s="40"/>
      <c r="JFI18" s="40"/>
      <c r="JGH18" s="40"/>
      <c r="JHG18" s="40"/>
      <c r="JIF18" s="40"/>
      <c r="JJE18" s="40"/>
      <c r="JKD18" s="40"/>
      <c r="JLC18" s="40"/>
      <c r="JMB18" s="40"/>
      <c r="JNA18" s="40"/>
      <c r="JNZ18" s="40"/>
      <c r="JOY18" s="40"/>
      <c r="JPX18" s="40"/>
      <c r="JQW18" s="40"/>
      <c r="JRV18" s="40"/>
      <c r="JSU18" s="40"/>
      <c r="JTT18" s="40"/>
      <c r="JUS18" s="40"/>
      <c r="JVR18" s="40"/>
      <c r="JWQ18" s="40"/>
      <c r="JXP18" s="40"/>
      <c r="JYO18" s="40"/>
      <c r="JZN18" s="40"/>
      <c r="KAM18" s="40"/>
      <c r="KBL18" s="40"/>
      <c r="KCK18" s="40"/>
      <c r="KDJ18" s="40"/>
      <c r="KEI18" s="40"/>
      <c r="KFH18" s="40"/>
      <c r="KGG18" s="40"/>
      <c r="KHF18" s="40"/>
      <c r="KIE18" s="40"/>
      <c r="KJD18" s="40"/>
      <c r="KKC18" s="40"/>
      <c r="KLB18" s="40"/>
      <c r="KMA18" s="40"/>
      <c r="KMZ18" s="40"/>
      <c r="KNY18" s="40"/>
      <c r="KOX18" s="40"/>
      <c r="KPW18" s="40"/>
      <c r="KQV18" s="40"/>
      <c r="KRU18" s="40"/>
      <c r="KST18" s="40"/>
      <c r="KTS18" s="40"/>
      <c r="KUR18" s="40"/>
      <c r="KVQ18" s="40"/>
      <c r="KWP18" s="40"/>
      <c r="KXO18" s="40"/>
      <c r="KYN18" s="40"/>
      <c r="KZM18" s="40"/>
      <c r="LAL18" s="40"/>
      <c r="LBK18" s="40"/>
      <c r="LCJ18" s="40"/>
      <c r="LDI18" s="40"/>
      <c r="LEH18" s="40"/>
      <c r="LFG18" s="40"/>
      <c r="LGF18" s="40"/>
      <c r="LHE18" s="40"/>
      <c r="LID18" s="40"/>
      <c r="LJC18" s="40"/>
      <c r="LKB18" s="40"/>
      <c r="LLA18" s="40"/>
      <c r="LLZ18" s="40"/>
      <c r="LMY18" s="40"/>
      <c r="LNX18" s="40"/>
      <c r="LOW18" s="40"/>
      <c r="LPV18" s="40"/>
      <c r="LQU18" s="40"/>
      <c r="LRT18" s="40"/>
      <c r="LSS18" s="40"/>
      <c r="LTR18" s="40"/>
      <c r="LUQ18" s="40"/>
      <c r="LVP18" s="40"/>
      <c r="LWO18" s="40"/>
      <c r="LXN18" s="40"/>
      <c r="LYM18" s="40"/>
      <c r="LZL18" s="40"/>
      <c r="MAK18" s="40"/>
      <c r="MBJ18" s="40"/>
      <c r="MCI18" s="40"/>
      <c r="MDH18" s="40"/>
      <c r="MEG18" s="40"/>
      <c r="MFF18" s="40"/>
      <c r="MGE18" s="40"/>
      <c r="MHD18" s="40"/>
      <c r="MIC18" s="40"/>
      <c r="MJB18" s="40"/>
      <c r="MKA18" s="40"/>
      <c r="MKZ18" s="40"/>
      <c r="MLY18" s="40"/>
      <c r="MMX18" s="40"/>
      <c r="MNW18" s="40"/>
      <c r="MOV18" s="40"/>
      <c r="MPU18" s="40"/>
      <c r="MQT18" s="40"/>
      <c r="MRS18" s="40"/>
      <c r="MSR18" s="40"/>
      <c r="MTQ18" s="40"/>
      <c r="MUP18" s="40"/>
      <c r="MVO18" s="40"/>
      <c r="MWN18" s="40"/>
      <c r="MXM18" s="40"/>
      <c r="MYL18" s="40"/>
      <c r="MZK18" s="40"/>
      <c r="NAJ18" s="40"/>
      <c r="NBI18" s="40"/>
      <c r="NCH18" s="40"/>
      <c r="NDG18" s="40"/>
      <c r="NEF18" s="40"/>
      <c r="NFE18" s="40"/>
      <c r="NGD18" s="40"/>
      <c r="NHC18" s="40"/>
      <c r="NIB18" s="40"/>
      <c r="NJA18" s="40"/>
      <c r="NJZ18" s="40"/>
      <c r="NKY18" s="40"/>
      <c r="NLX18" s="40"/>
      <c r="NMW18" s="40"/>
      <c r="NNV18" s="40"/>
      <c r="NOU18" s="40"/>
      <c r="NPT18" s="40"/>
      <c r="NQS18" s="40"/>
      <c r="NRR18" s="40"/>
      <c r="NSQ18" s="40"/>
      <c r="NTP18" s="40"/>
      <c r="NUO18" s="40"/>
      <c r="NVN18" s="40"/>
      <c r="NWM18" s="40"/>
      <c r="NXL18" s="40"/>
      <c r="NYK18" s="40"/>
      <c r="NZJ18" s="40"/>
      <c r="OAI18" s="40"/>
      <c r="OBH18" s="40"/>
      <c r="OCG18" s="40"/>
      <c r="ODF18" s="40"/>
      <c r="OEE18" s="40"/>
      <c r="OFD18" s="40"/>
      <c r="OGC18" s="40"/>
      <c r="OHB18" s="40"/>
      <c r="OIA18" s="40"/>
      <c r="OIZ18" s="40"/>
      <c r="OJY18" s="40"/>
      <c r="OKX18" s="40"/>
      <c r="OLW18" s="40"/>
      <c r="OMV18" s="40"/>
      <c r="ONU18" s="40"/>
      <c r="OOT18" s="40"/>
      <c r="OPS18" s="40"/>
      <c r="OQR18" s="40"/>
      <c r="ORQ18" s="40"/>
      <c r="OSP18" s="40"/>
      <c r="OTO18" s="40"/>
      <c r="OUN18" s="40"/>
      <c r="OVM18" s="40"/>
      <c r="OWL18" s="40"/>
      <c r="OXK18" s="40"/>
      <c r="OYJ18" s="40"/>
      <c r="OZI18" s="40"/>
      <c r="PAH18" s="40"/>
      <c r="PBG18" s="40"/>
      <c r="PCF18" s="40"/>
      <c r="PDE18" s="40"/>
      <c r="PED18" s="40"/>
      <c r="PFC18" s="40"/>
      <c r="PGB18" s="40"/>
      <c r="PHA18" s="40"/>
      <c r="PHZ18" s="40"/>
      <c r="PIY18" s="40"/>
      <c r="PJX18" s="40"/>
      <c r="PKW18" s="40"/>
      <c r="PLV18" s="40"/>
      <c r="PMU18" s="40"/>
      <c r="PNT18" s="40"/>
      <c r="POS18" s="40"/>
      <c r="PPR18" s="40"/>
      <c r="PQQ18" s="40"/>
      <c r="PRP18" s="40"/>
      <c r="PSO18" s="40"/>
      <c r="PTN18" s="40"/>
      <c r="PUM18" s="40"/>
      <c r="PVL18" s="40"/>
      <c r="PWK18" s="40"/>
      <c r="PXJ18" s="40"/>
      <c r="PYI18" s="40"/>
      <c r="PZH18" s="40"/>
      <c r="QAG18" s="40"/>
      <c r="QBF18" s="40"/>
      <c r="QCE18" s="40"/>
      <c r="QDD18" s="40"/>
      <c r="QEC18" s="40"/>
      <c r="QFB18" s="40"/>
      <c r="QGA18" s="40"/>
      <c r="QGZ18" s="40"/>
      <c r="QHY18" s="40"/>
      <c r="QIX18" s="40"/>
      <c r="QJW18" s="40"/>
      <c r="QKV18" s="40"/>
      <c r="QLU18" s="40"/>
      <c r="QMT18" s="40"/>
      <c r="QNS18" s="40"/>
      <c r="QOR18" s="40"/>
      <c r="QPQ18" s="40"/>
      <c r="QQP18" s="40"/>
      <c r="QRO18" s="40"/>
      <c r="QSN18" s="40"/>
      <c r="QTM18" s="40"/>
      <c r="QUL18" s="40"/>
      <c r="QVK18" s="40"/>
      <c r="QWJ18" s="40"/>
      <c r="QXI18" s="40"/>
      <c r="QYH18" s="40"/>
      <c r="QZG18" s="40"/>
      <c r="RAF18" s="40"/>
      <c r="RBE18" s="40"/>
      <c r="RCD18" s="40"/>
      <c r="RDC18" s="40"/>
      <c r="REB18" s="40"/>
      <c r="RFA18" s="40"/>
      <c r="RFZ18" s="40"/>
      <c r="RGY18" s="40"/>
      <c r="RHX18" s="40"/>
      <c r="RIW18" s="40"/>
      <c r="RJV18" s="40"/>
      <c r="RKU18" s="40"/>
      <c r="RLT18" s="40"/>
      <c r="RMS18" s="40"/>
      <c r="RNR18" s="40"/>
      <c r="ROQ18" s="40"/>
      <c r="RPP18" s="40"/>
      <c r="RQO18" s="40"/>
      <c r="RRN18" s="40"/>
      <c r="RSM18" s="40"/>
      <c r="RTL18" s="40"/>
      <c r="RUK18" s="40"/>
      <c r="RVJ18" s="40"/>
      <c r="RWI18" s="40"/>
      <c r="RXH18" s="40"/>
      <c r="RYG18" s="40"/>
      <c r="RZF18" s="40"/>
      <c r="SAE18" s="40"/>
      <c r="SBD18" s="40"/>
      <c r="SCC18" s="40"/>
      <c r="SDB18" s="40"/>
      <c r="SEA18" s="40"/>
      <c r="SEZ18" s="40"/>
      <c r="SFY18" s="40"/>
      <c r="SGX18" s="40"/>
      <c r="SHW18" s="40"/>
      <c r="SIV18" s="40"/>
      <c r="SJU18" s="40"/>
      <c r="SKT18" s="40"/>
      <c r="SLS18" s="40"/>
      <c r="SMR18" s="40"/>
      <c r="SNQ18" s="40"/>
      <c r="SOP18" s="40"/>
      <c r="SPO18" s="40"/>
      <c r="SQN18" s="40"/>
      <c r="SRM18" s="40"/>
      <c r="SSL18" s="40"/>
      <c r="STK18" s="40"/>
      <c r="SUJ18" s="40"/>
      <c r="SVI18" s="40"/>
      <c r="SWH18" s="40"/>
      <c r="SXG18" s="40"/>
      <c r="SYF18" s="40"/>
      <c r="SZE18" s="40"/>
      <c r="TAD18" s="40"/>
      <c r="TBC18" s="40"/>
      <c r="TCB18" s="40"/>
      <c r="TDA18" s="40"/>
      <c r="TDZ18" s="40"/>
      <c r="TEY18" s="40"/>
      <c r="TFX18" s="40"/>
      <c r="TGW18" s="40"/>
      <c r="THV18" s="40"/>
      <c r="TIU18" s="40"/>
      <c r="TJT18" s="40"/>
      <c r="TKS18" s="40"/>
      <c r="TLR18" s="40"/>
      <c r="TMQ18" s="40"/>
      <c r="TNP18" s="40"/>
      <c r="TOO18" s="40"/>
      <c r="TPN18" s="40"/>
      <c r="TQM18" s="40"/>
      <c r="TRL18" s="40"/>
      <c r="TSK18" s="40"/>
      <c r="TTJ18" s="40"/>
      <c r="TUI18" s="40"/>
      <c r="TVH18" s="40"/>
      <c r="TWG18" s="40"/>
      <c r="TXF18" s="40"/>
      <c r="TYE18" s="40"/>
      <c r="TZD18" s="40"/>
      <c r="UAC18" s="40"/>
      <c r="UBB18" s="40"/>
      <c r="UCA18" s="40"/>
      <c r="UCZ18" s="40"/>
      <c r="UDY18" s="40"/>
      <c r="UEX18" s="40"/>
      <c r="UFW18" s="40"/>
      <c r="UGV18" s="40"/>
      <c r="UHU18" s="40"/>
      <c r="UIT18" s="40"/>
      <c r="UJS18" s="40"/>
      <c r="UKR18" s="40"/>
      <c r="ULQ18" s="40"/>
      <c r="UMP18" s="40"/>
      <c r="UNO18" s="40"/>
      <c r="UON18" s="40"/>
      <c r="UPM18" s="40"/>
      <c r="UQL18" s="40"/>
      <c r="URK18" s="40"/>
      <c r="USJ18" s="40"/>
      <c r="UTI18" s="40"/>
      <c r="UUH18" s="40"/>
      <c r="UVG18" s="40"/>
      <c r="UWF18" s="40"/>
      <c r="UXE18" s="40"/>
      <c r="UYD18" s="40"/>
      <c r="UZC18" s="40"/>
      <c r="VAB18" s="40"/>
      <c r="VBA18" s="40"/>
      <c r="VBZ18" s="40"/>
      <c r="VCY18" s="40"/>
      <c r="VDX18" s="40"/>
      <c r="VEW18" s="40"/>
      <c r="VFV18" s="40"/>
      <c r="VGU18" s="40"/>
      <c r="VHT18" s="40"/>
      <c r="VIS18" s="40"/>
      <c r="VJR18" s="40"/>
      <c r="VKQ18" s="40"/>
      <c r="VLP18" s="40"/>
      <c r="VMO18" s="40"/>
      <c r="VNN18" s="40"/>
      <c r="VOM18" s="40"/>
      <c r="VPL18" s="40"/>
      <c r="VQK18" s="40"/>
      <c r="VRJ18" s="40"/>
      <c r="VSI18" s="40"/>
      <c r="VTH18" s="40"/>
      <c r="VUG18" s="40"/>
      <c r="VVF18" s="40"/>
      <c r="VWE18" s="40"/>
      <c r="VXD18" s="40"/>
      <c r="VYC18" s="40"/>
      <c r="VZB18" s="40"/>
      <c r="WAA18" s="40"/>
      <c r="WAZ18" s="40"/>
      <c r="WBY18" s="40"/>
      <c r="WCX18" s="40"/>
      <c r="WDW18" s="40"/>
      <c r="WEV18" s="40"/>
      <c r="WFU18" s="40"/>
      <c r="WGT18" s="40"/>
      <c r="WHS18" s="40"/>
      <c r="WIR18" s="40"/>
      <c r="WJQ18" s="40"/>
      <c r="WKP18" s="40"/>
      <c r="WLO18" s="40"/>
      <c r="WMN18" s="40"/>
      <c r="WNM18" s="40"/>
      <c r="WOL18" s="40"/>
      <c r="WPK18" s="40"/>
      <c r="WQJ18" s="40"/>
      <c r="WRI18" s="40"/>
      <c r="WSH18" s="40"/>
      <c r="WTG18" s="40"/>
      <c r="WUF18" s="40"/>
      <c r="WVE18" s="40"/>
      <c r="WWD18" s="40"/>
      <c r="WXC18" s="40"/>
      <c r="WYB18" s="40"/>
      <c r="WZA18" s="40"/>
      <c r="WZZ18" s="40"/>
      <c r="XAY18" s="40"/>
      <c r="XBX18" s="40"/>
      <c r="XCW18" s="40"/>
      <c r="XDV18" s="40"/>
      <c r="XEU18" s="40"/>
    </row>
    <row r="19" spans="1:1000 1025:2025 2050:3050 3075:4075 4100:5100 5125:6125 6150:7150 7175:8175 8200:9200 9225:10225 10250:11250 11275:12275 12300:13300 13325:14325 14350:15350 15375:16375" ht="13.5" hidden="1" x14ac:dyDescent="0.25">
      <c r="A19" s="121" t="s">
        <v>41</v>
      </c>
      <c r="B19" s="66">
        <v>5.6</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4</v>
      </c>
      <c r="U19" s="121">
        <v>5.5</v>
      </c>
      <c r="V19" s="121">
        <v>2.5</v>
      </c>
      <c r="W19" s="121">
        <v>5.6</v>
      </c>
      <c r="X19" s="121">
        <v>5.6</v>
      </c>
      <c r="Y19" s="121">
        <v>5.6</v>
      </c>
      <c r="Z19" s="121"/>
      <c r="AA19" s="121"/>
      <c r="AB19" s="121"/>
      <c r="AC19" s="121">
        <f>8</f>
        <v>8</v>
      </c>
      <c r="AD19" s="121"/>
      <c r="AX19" s="40"/>
      <c r="BW19" s="40"/>
      <c r="CV19" s="40"/>
      <c r="DU19" s="40"/>
      <c r="ET19" s="40"/>
      <c r="FS19" s="40"/>
      <c r="GR19" s="40"/>
      <c r="HQ19" s="40"/>
      <c r="IP19" s="40"/>
      <c r="JO19" s="40"/>
      <c r="KN19" s="40"/>
      <c r="LM19" s="40"/>
      <c r="ML19" s="40"/>
      <c r="NK19" s="40"/>
      <c r="OJ19" s="40"/>
      <c r="PI19" s="40"/>
      <c r="QH19" s="40"/>
      <c r="RG19" s="40"/>
      <c r="SF19" s="40"/>
      <c r="TE19" s="40"/>
      <c r="UD19" s="40"/>
      <c r="VC19" s="40"/>
      <c r="WB19" s="40"/>
      <c r="XA19" s="40"/>
      <c r="XZ19" s="40"/>
      <c r="YY19" s="40"/>
      <c r="ZX19" s="40"/>
      <c r="AAW19" s="40"/>
      <c r="ABV19" s="40"/>
      <c r="ACU19" s="40"/>
      <c r="ADT19" s="40"/>
      <c r="AES19" s="40"/>
      <c r="AFR19" s="40"/>
      <c r="AGQ19" s="40"/>
      <c r="AHP19" s="40"/>
      <c r="AIO19" s="40"/>
      <c r="AJN19" s="40"/>
      <c r="AKM19" s="40"/>
      <c r="ALL19" s="40"/>
      <c r="AMK19" s="40"/>
      <c r="ANJ19" s="40"/>
      <c r="AOI19" s="40"/>
      <c r="APH19" s="40"/>
      <c r="AQG19" s="40"/>
      <c r="ARF19" s="40"/>
      <c r="ASE19" s="40"/>
      <c r="ATD19" s="40"/>
      <c r="AUC19" s="40"/>
      <c r="AVB19" s="40"/>
      <c r="AWA19" s="40"/>
      <c r="AWZ19" s="40"/>
      <c r="AXY19" s="40"/>
      <c r="AYX19" s="40"/>
      <c r="AZW19" s="40"/>
      <c r="BAV19" s="40"/>
      <c r="BBU19" s="40"/>
      <c r="BCT19" s="40"/>
      <c r="BDS19" s="40"/>
      <c r="BER19" s="40"/>
      <c r="BFQ19" s="40"/>
      <c r="BGP19" s="40"/>
      <c r="BHO19" s="40"/>
      <c r="BIN19" s="40"/>
      <c r="BJM19" s="40"/>
      <c r="BKL19" s="40"/>
      <c r="BLK19" s="40"/>
      <c r="BMJ19" s="40"/>
      <c r="BNI19" s="40"/>
      <c r="BOH19" s="40"/>
      <c r="BPG19" s="40"/>
      <c r="BQF19" s="40"/>
      <c r="BRE19" s="40"/>
      <c r="BSD19" s="40"/>
      <c r="BTC19" s="40"/>
      <c r="BUB19" s="40"/>
      <c r="BVA19" s="40"/>
      <c r="BVZ19" s="40"/>
      <c r="BWY19" s="40"/>
      <c r="BXX19" s="40"/>
      <c r="BYW19" s="40"/>
      <c r="BZV19" s="40"/>
      <c r="CAU19" s="40"/>
      <c r="CBT19" s="40"/>
      <c r="CCS19" s="40"/>
      <c r="CDR19" s="40"/>
      <c r="CEQ19" s="40"/>
      <c r="CFP19" s="40"/>
      <c r="CGO19" s="40"/>
      <c r="CHN19" s="40"/>
      <c r="CIM19" s="40"/>
      <c r="CJL19" s="40"/>
      <c r="CKK19" s="40"/>
      <c r="CLJ19" s="40"/>
      <c r="CMI19" s="40"/>
      <c r="CNH19" s="40"/>
      <c r="COG19" s="40"/>
      <c r="CPF19" s="40"/>
      <c r="CQE19" s="40"/>
      <c r="CRD19" s="40"/>
      <c r="CSC19" s="40"/>
      <c r="CTB19" s="40"/>
      <c r="CUA19" s="40"/>
      <c r="CUZ19" s="40"/>
      <c r="CVY19" s="40"/>
      <c r="CWX19" s="40"/>
      <c r="CXW19" s="40"/>
      <c r="CYV19" s="40"/>
      <c r="CZU19" s="40"/>
      <c r="DAT19" s="40"/>
      <c r="DBS19" s="40"/>
      <c r="DCR19" s="40"/>
      <c r="DDQ19" s="40"/>
      <c r="DEP19" s="40"/>
      <c r="DFO19" s="40"/>
      <c r="DGN19" s="40"/>
      <c r="DHM19" s="40"/>
      <c r="DIL19" s="40"/>
      <c r="DJK19" s="40"/>
      <c r="DKJ19" s="40"/>
      <c r="DLI19" s="40"/>
      <c r="DMH19" s="40"/>
      <c r="DNG19" s="40"/>
      <c r="DOF19" s="40"/>
      <c r="DPE19" s="40"/>
      <c r="DQD19" s="40"/>
      <c r="DRC19" s="40"/>
      <c r="DSB19" s="40"/>
      <c r="DTA19" s="40"/>
      <c r="DTZ19" s="40"/>
      <c r="DUY19" s="40"/>
      <c r="DVX19" s="40"/>
      <c r="DWW19" s="40"/>
      <c r="DXV19" s="40"/>
      <c r="DYU19" s="40"/>
      <c r="DZT19" s="40"/>
      <c r="EAS19" s="40"/>
      <c r="EBR19" s="40"/>
      <c r="ECQ19" s="40"/>
      <c r="EDP19" s="40"/>
      <c r="EEO19" s="40"/>
      <c r="EFN19" s="40"/>
      <c r="EGM19" s="40"/>
      <c r="EHL19" s="40"/>
      <c r="EIK19" s="40"/>
      <c r="EJJ19" s="40"/>
      <c r="EKI19" s="40"/>
      <c r="ELH19" s="40"/>
      <c r="EMG19" s="40"/>
      <c r="ENF19" s="40"/>
      <c r="EOE19" s="40"/>
      <c r="EPD19" s="40"/>
      <c r="EQC19" s="40"/>
      <c r="ERB19" s="40"/>
      <c r="ESA19" s="40"/>
      <c r="ESZ19" s="40"/>
      <c r="ETY19" s="40"/>
      <c r="EUX19" s="40"/>
      <c r="EVW19" s="40"/>
      <c r="EWV19" s="40"/>
      <c r="EXU19" s="40"/>
      <c r="EYT19" s="40"/>
      <c r="EZS19" s="40"/>
      <c r="FAR19" s="40"/>
      <c r="FBQ19" s="40"/>
      <c r="FCP19" s="40"/>
      <c r="FDO19" s="40"/>
      <c r="FEN19" s="40"/>
      <c r="FFM19" s="40"/>
      <c r="FGL19" s="40"/>
      <c r="FHK19" s="40"/>
      <c r="FIJ19" s="40"/>
      <c r="FJI19" s="40"/>
      <c r="FKH19" s="40"/>
      <c r="FLG19" s="40"/>
      <c r="FMF19" s="40"/>
      <c r="FNE19" s="40"/>
      <c r="FOD19" s="40"/>
      <c r="FPC19" s="40"/>
      <c r="FQB19" s="40"/>
      <c r="FRA19" s="40"/>
      <c r="FRZ19" s="40"/>
      <c r="FSY19" s="40"/>
      <c r="FTX19" s="40"/>
      <c r="FUW19" s="40"/>
      <c r="FVV19" s="40"/>
      <c r="FWU19" s="40"/>
      <c r="FXT19" s="40"/>
      <c r="FYS19" s="40"/>
      <c r="FZR19" s="40"/>
      <c r="GAQ19" s="40"/>
      <c r="GBP19" s="40"/>
      <c r="GCO19" s="40"/>
      <c r="GDN19" s="40"/>
      <c r="GEM19" s="40"/>
      <c r="GFL19" s="40"/>
      <c r="GGK19" s="40"/>
      <c r="GHJ19" s="40"/>
      <c r="GII19" s="40"/>
      <c r="GJH19" s="40"/>
      <c r="GKG19" s="40"/>
      <c r="GLF19" s="40"/>
      <c r="GME19" s="40"/>
      <c r="GND19" s="40"/>
      <c r="GOC19" s="40"/>
      <c r="GPB19" s="40"/>
      <c r="GQA19" s="40"/>
      <c r="GQZ19" s="40"/>
      <c r="GRY19" s="40"/>
      <c r="GSX19" s="40"/>
      <c r="GTW19" s="40"/>
      <c r="GUV19" s="40"/>
      <c r="GVU19" s="40"/>
      <c r="GWT19" s="40"/>
      <c r="GXS19" s="40"/>
      <c r="GYR19" s="40"/>
      <c r="GZQ19" s="40"/>
      <c r="HAP19" s="40"/>
      <c r="HBO19" s="40"/>
      <c r="HCN19" s="40"/>
      <c r="HDM19" s="40"/>
      <c r="HEL19" s="40"/>
      <c r="HFK19" s="40"/>
      <c r="HGJ19" s="40"/>
      <c r="HHI19" s="40"/>
      <c r="HIH19" s="40"/>
      <c r="HJG19" s="40"/>
      <c r="HKF19" s="40"/>
      <c r="HLE19" s="40"/>
      <c r="HMD19" s="40"/>
      <c r="HNC19" s="40"/>
      <c r="HOB19" s="40"/>
      <c r="HPA19" s="40"/>
      <c r="HPZ19" s="40"/>
      <c r="HQY19" s="40"/>
      <c r="HRX19" s="40"/>
      <c r="HSW19" s="40"/>
      <c r="HTV19" s="40"/>
      <c r="HUU19" s="40"/>
      <c r="HVT19" s="40"/>
      <c r="HWS19" s="40"/>
      <c r="HXR19" s="40"/>
      <c r="HYQ19" s="40"/>
      <c r="HZP19" s="40"/>
      <c r="IAO19" s="40"/>
      <c r="IBN19" s="40"/>
      <c r="ICM19" s="40"/>
      <c r="IDL19" s="40"/>
      <c r="IEK19" s="40"/>
      <c r="IFJ19" s="40"/>
      <c r="IGI19" s="40"/>
      <c r="IHH19" s="40"/>
      <c r="IIG19" s="40"/>
      <c r="IJF19" s="40"/>
      <c r="IKE19" s="40"/>
      <c r="ILD19" s="40"/>
      <c r="IMC19" s="40"/>
      <c r="INB19" s="40"/>
      <c r="IOA19" s="40"/>
      <c r="IOZ19" s="40"/>
      <c r="IPY19" s="40"/>
      <c r="IQX19" s="40"/>
      <c r="IRW19" s="40"/>
      <c r="ISV19" s="40"/>
      <c r="ITU19" s="40"/>
      <c r="IUT19" s="40"/>
      <c r="IVS19" s="40"/>
      <c r="IWR19" s="40"/>
      <c r="IXQ19" s="40"/>
      <c r="IYP19" s="40"/>
      <c r="IZO19" s="40"/>
      <c r="JAN19" s="40"/>
      <c r="JBM19" s="40"/>
      <c r="JCL19" s="40"/>
      <c r="JDK19" s="40"/>
      <c r="JEJ19" s="40"/>
      <c r="JFI19" s="40"/>
      <c r="JGH19" s="40"/>
      <c r="JHG19" s="40"/>
      <c r="JIF19" s="40"/>
      <c r="JJE19" s="40"/>
      <c r="JKD19" s="40"/>
      <c r="JLC19" s="40"/>
      <c r="JMB19" s="40"/>
      <c r="JNA19" s="40"/>
      <c r="JNZ19" s="40"/>
      <c r="JOY19" s="40"/>
      <c r="JPX19" s="40"/>
      <c r="JQW19" s="40"/>
      <c r="JRV19" s="40"/>
      <c r="JSU19" s="40"/>
      <c r="JTT19" s="40"/>
      <c r="JUS19" s="40"/>
      <c r="JVR19" s="40"/>
      <c r="JWQ19" s="40"/>
      <c r="JXP19" s="40"/>
      <c r="JYO19" s="40"/>
      <c r="JZN19" s="40"/>
      <c r="KAM19" s="40"/>
      <c r="KBL19" s="40"/>
      <c r="KCK19" s="40"/>
      <c r="KDJ19" s="40"/>
      <c r="KEI19" s="40"/>
      <c r="KFH19" s="40"/>
      <c r="KGG19" s="40"/>
      <c r="KHF19" s="40"/>
      <c r="KIE19" s="40"/>
      <c r="KJD19" s="40"/>
      <c r="KKC19" s="40"/>
      <c r="KLB19" s="40"/>
      <c r="KMA19" s="40"/>
      <c r="KMZ19" s="40"/>
      <c r="KNY19" s="40"/>
      <c r="KOX19" s="40"/>
      <c r="KPW19" s="40"/>
      <c r="KQV19" s="40"/>
      <c r="KRU19" s="40"/>
      <c r="KST19" s="40"/>
      <c r="KTS19" s="40"/>
      <c r="KUR19" s="40"/>
      <c r="KVQ19" s="40"/>
      <c r="KWP19" s="40"/>
      <c r="KXO19" s="40"/>
      <c r="KYN19" s="40"/>
      <c r="KZM19" s="40"/>
      <c r="LAL19" s="40"/>
      <c r="LBK19" s="40"/>
      <c r="LCJ19" s="40"/>
      <c r="LDI19" s="40"/>
      <c r="LEH19" s="40"/>
      <c r="LFG19" s="40"/>
      <c r="LGF19" s="40"/>
      <c r="LHE19" s="40"/>
      <c r="LID19" s="40"/>
      <c r="LJC19" s="40"/>
      <c r="LKB19" s="40"/>
      <c r="LLA19" s="40"/>
      <c r="LLZ19" s="40"/>
      <c r="LMY19" s="40"/>
      <c r="LNX19" s="40"/>
      <c r="LOW19" s="40"/>
      <c r="LPV19" s="40"/>
      <c r="LQU19" s="40"/>
      <c r="LRT19" s="40"/>
      <c r="LSS19" s="40"/>
      <c r="LTR19" s="40"/>
      <c r="LUQ19" s="40"/>
      <c r="LVP19" s="40"/>
      <c r="LWO19" s="40"/>
      <c r="LXN19" s="40"/>
      <c r="LYM19" s="40"/>
      <c r="LZL19" s="40"/>
      <c r="MAK19" s="40"/>
      <c r="MBJ19" s="40"/>
      <c r="MCI19" s="40"/>
      <c r="MDH19" s="40"/>
      <c r="MEG19" s="40"/>
      <c r="MFF19" s="40"/>
      <c r="MGE19" s="40"/>
      <c r="MHD19" s="40"/>
      <c r="MIC19" s="40"/>
      <c r="MJB19" s="40"/>
      <c r="MKA19" s="40"/>
      <c r="MKZ19" s="40"/>
      <c r="MLY19" s="40"/>
      <c r="MMX19" s="40"/>
      <c r="MNW19" s="40"/>
      <c r="MOV19" s="40"/>
      <c r="MPU19" s="40"/>
      <c r="MQT19" s="40"/>
      <c r="MRS19" s="40"/>
      <c r="MSR19" s="40"/>
      <c r="MTQ19" s="40"/>
      <c r="MUP19" s="40"/>
      <c r="MVO19" s="40"/>
      <c r="MWN19" s="40"/>
      <c r="MXM19" s="40"/>
      <c r="MYL19" s="40"/>
      <c r="MZK19" s="40"/>
      <c r="NAJ19" s="40"/>
      <c r="NBI19" s="40"/>
      <c r="NCH19" s="40"/>
      <c r="NDG19" s="40"/>
      <c r="NEF19" s="40"/>
      <c r="NFE19" s="40"/>
      <c r="NGD19" s="40"/>
      <c r="NHC19" s="40"/>
      <c r="NIB19" s="40"/>
      <c r="NJA19" s="40"/>
      <c r="NJZ19" s="40"/>
      <c r="NKY19" s="40"/>
      <c r="NLX19" s="40"/>
      <c r="NMW19" s="40"/>
      <c r="NNV19" s="40"/>
      <c r="NOU19" s="40"/>
      <c r="NPT19" s="40"/>
      <c r="NQS19" s="40"/>
      <c r="NRR19" s="40"/>
      <c r="NSQ19" s="40"/>
      <c r="NTP19" s="40"/>
      <c r="NUO19" s="40"/>
      <c r="NVN19" s="40"/>
      <c r="NWM19" s="40"/>
      <c r="NXL19" s="40"/>
      <c r="NYK19" s="40"/>
      <c r="NZJ19" s="40"/>
      <c r="OAI19" s="40"/>
      <c r="OBH19" s="40"/>
      <c r="OCG19" s="40"/>
      <c r="ODF19" s="40"/>
      <c r="OEE19" s="40"/>
      <c r="OFD19" s="40"/>
      <c r="OGC19" s="40"/>
      <c r="OHB19" s="40"/>
      <c r="OIA19" s="40"/>
      <c r="OIZ19" s="40"/>
      <c r="OJY19" s="40"/>
      <c r="OKX19" s="40"/>
      <c r="OLW19" s="40"/>
      <c r="OMV19" s="40"/>
      <c r="ONU19" s="40"/>
      <c r="OOT19" s="40"/>
      <c r="OPS19" s="40"/>
      <c r="OQR19" s="40"/>
      <c r="ORQ19" s="40"/>
      <c r="OSP19" s="40"/>
      <c r="OTO19" s="40"/>
      <c r="OUN19" s="40"/>
      <c r="OVM19" s="40"/>
      <c r="OWL19" s="40"/>
      <c r="OXK19" s="40"/>
      <c r="OYJ19" s="40"/>
      <c r="OZI19" s="40"/>
      <c r="PAH19" s="40"/>
      <c r="PBG19" s="40"/>
      <c r="PCF19" s="40"/>
      <c r="PDE19" s="40"/>
      <c r="PED19" s="40"/>
      <c r="PFC19" s="40"/>
      <c r="PGB19" s="40"/>
      <c r="PHA19" s="40"/>
      <c r="PHZ19" s="40"/>
      <c r="PIY19" s="40"/>
      <c r="PJX19" s="40"/>
      <c r="PKW19" s="40"/>
      <c r="PLV19" s="40"/>
      <c r="PMU19" s="40"/>
      <c r="PNT19" s="40"/>
      <c r="POS19" s="40"/>
      <c r="PPR19" s="40"/>
      <c r="PQQ19" s="40"/>
      <c r="PRP19" s="40"/>
      <c r="PSO19" s="40"/>
      <c r="PTN19" s="40"/>
      <c r="PUM19" s="40"/>
      <c r="PVL19" s="40"/>
      <c r="PWK19" s="40"/>
      <c r="PXJ19" s="40"/>
      <c r="PYI19" s="40"/>
      <c r="PZH19" s="40"/>
      <c r="QAG19" s="40"/>
      <c r="QBF19" s="40"/>
      <c r="QCE19" s="40"/>
      <c r="QDD19" s="40"/>
      <c r="QEC19" s="40"/>
      <c r="QFB19" s="40"/>
      <c r="QGA19" s="40"/>
      <c r="QGZ19" s="40"/>
      <c r="QHY19" s="40"/>
      <c r="QIX19" s="40"/>
      <c r="QJW19" s="40"/>
      <c r="QKV19" s="40"/>
      <c r="QLU19" s="40"/>
      <c r="QMT19" s="40"/>
      <c r="QNS19" s="40"/>
      <c r="QOR19" s="40"/>
      <c r="QPQ19" s="40"/>
      <c r="QQP19" s="40"/>
      <c r="QRO19" s="40"/>
      <c r="QSN19" s="40"/>
      <c r="QTM19" s="40"/>
      <c r="QUL19" s="40"/>
      <c r="QVK19" s="40"/>
      <c r="QWJ19" s="40"/>
      <c r="QXI19" s="40"/>
      <c r="QYH19" s="40"/>
      <c r="QZG19" s="40"/>
      <c r="RAF19" s="40"/>
      <c r="RBE19" s="40"/>
      <c r="RCD19" s="40"/>
      <c r="RDC19" s="40"/>
      <c r="REB19" s="40"/>
      <c r="RFA19" s="40"/>
      <c r="RFZ19" s="40"/>
      <c r="RGY19" s="40"/>
      <c r="RHX19" s="40"/>
      <c r="RIW19" s="40"/>
      <c r="RJV19" s="40"/>
      <c r="RKU19" s="40"/>
      <c r="RLT19" s="40"/>
      <c r="RMS19" s="40"/>
      <c r="RNR19" s="40"/>
      <c r="ROQ19" s="40"/>
      <c r="RPP19" s="40"/>
      <c r="RQO19" s="40"/>
      <c r="RRN19" s="40"/>
      <c r="RSM19" s="40"/>
      <c r="RTL19" s="40"/>
      <c r="RUK19" s="40"/>
      <c r="RVJ19" s="40"/>
      <c r="RWI19" s="40"/>
      <c r="RXH19" s="40"/>
      <c r="RYG19" s="40"/>
      <c r="RZF19" s="40"/>
      <c r="SAE19" s="40"/>
      <c r="SBD19" s="40"/>
      <c r="SCC19" s="40"/>
      <c r="SDB19" s="40"/>
      <c r="SEA19" s="40"/>
      <c r="SEZ19" s="40"/>
      <c r="SFY19" s="40"/>
      <c r="SGX19" s="40"/>
      <c r="SHW19" s="40"/>
      <c r="SIV19" s="40"/>
      <c r="SJU19" s="40"/>
      <c r="SKT19" s="40"/>
      <c r="SLS19" s="40"/>
      <c r="SMR19" s="40"/>
      <c r="SNQ19" s="40"/>
      <c r="SOP19" s="40"/>
      <c r="SPO19" s="40"/>
      <c r="SQN19" s="40"/>
      <c r="SRM19" s="40"/>
      <c r="SSL19" s="40"/>
      <c r="STK19" s="40"/>
      <c r="SUJ19" s="40"/>
      <c r="SVI19" s="40"/>
      <c r="SWH19" s="40"/>
      <c r="SXG19" s="40"/>
      <c r="SYF19" s="40"/>
      <c r="SZE19" s="40"/>
      <c r="TAD19" s="40"/>
      <c r="TBC19" s="40"/>
      <c r="TCB19" s="40"/>
      <c r="TDA19" s="40"/>
      <c r="TDZ19" s="40"/>
      <c r="TEY19" s="40"/>
      <c r="TFX19" s="40"/>
      <c r="TGW19" s="40"/>
      <c r="THV19" s="40"/>
      <c r="TIU19" s="40"/>
      <c r="TJT19" s="40"/>
      <c r="TKS19" s="40"/>
      <c r="TLR19" s="40"/>
      <c r="TMQ19" s="40"/>
      <c r="TNP19" s="40"/>
      <c r="TOO19" s="40"/>
      <c r="TPN19" s="40"/>
      <c r="TQM19" s="40"/>
      <c r="TRL19" s="40"/>
      <c r="TSK19" s="40"/>
      <c r="TTJ19" s="40"/>
      <c r="TUI19" s="40"/>
      <c r="TVH19" s="40"/>
      <c r="TWG19" s="40"/>
      <c r="TXF19" s="40"/>
      <c r="TYE19" s="40"/>
      <c r="TZD19" s="40"/>
      <c r="UAC19" s="40"/>
      <c r="UBB19" s="40"/>
      <c r="UCA19" s="40"/>
      <c r="UCZ19" s="40"/>
      <c r="UDY19" s="40"/>
      <c r="UEX19" s="40"/>
      <c r="UFW19" s="40"/>
      <c r="UGV19" s="40"/>
      <c r="UHU19" s="40"/>
      <c r="UIT19" s="40"/>
      <c r="UJS19" s="40"/>
      <c r="UKR19" s="40"/>
      <c r="ULQ19" s="40"/>
      <c r="UMP19" s="40"/>
      <c r="UNO19" s="40"/>
      <c r="UON19" s="40"/>
      <c r="UPM19" s="40"/>
      <c r="UQL19" s="40"/>
      <c r="URK19" s="40"/>
      <c r="USJ19" s="40"/>
      <c r="UTI19" s="40"/>
      <c r="UUH19" s="40"/>
      <c r="UVG19" s="40"/>
      <c r="UWF19" s="40"/>
      <c r="UXE19" s="40"/>
      <c r="UYD19" s="40"/>
      <c r="UZC19" s="40"/>
      <c r="VAB19" s="40"/>
      <c r="VBA19" s="40"/>
      <c r="VBZ19" s="40"/>
      <c r="VCY19" s="40"/>
      <c r="VDX19" s="40"/>
      <c r="VEW19" s="40"/>
      <c r="VFV19" s="40"/>
      <c r="VGU19" s="40"/>
      <c r="VHT19" s="40"/>
      <c r="VIS19" s="40"/>
      <c r="VJR19" s="40"/>
      <c r="VKQ19" s="40"/>
      <c r="VLP19" s="40"/>
      <c r="VMO19" s="40"/>
      <c r="VNN19" s="40"/>
      <c r="VOM19" s="40"/>
      <c r="VPL19" s="40"/>
      <c r="VQK19" s="40"/>
      <c r="VRJ19" s="40"/>
      <c r="VSI19" s="40"/>
      <c r="VTH19" s="40"/>
      <c r="VUG19" s="40"/>
      <c r="VVF19" s="40"/>
      <c r="VWE19" s="40"/>
      <c r="VXD19" s="40"/>
      <c r="VYC19" s="40"/>
      <c r="VZB19" s="40"/>
      <c r="WAA19" s="40"/>
      <c r="WAZ19" s="40"/>
      <c r="WBY19" s="40"/>
      <c r="WCX19" s="40"/>
      <c r="WDW19" s="40"/>
      <c r="WEV19" s="40"/>
      <c r="WFU19" s="40"/>
      <c r="WGT19" s="40"/>
      <c r="WHS19" s="40"/>
      <c r="WIR19" s="40"/>
      <c r="WJQ19" s="40"/>
      <c r="WKP19" s="40"/>
      <c r="WLO19" s="40"/>
      <c r="WMN19" s="40"/>
      <c r="WNM19" s="40"/>
      <c r="WOL19" s="40"/>
      <c r="WPK19" s="40"/>
      <c r="WQJ19" s="40"/>
      <c r="WRI19" s="40"/>
      <c r="WSH19" s="40"/>
      <c r="WTG19" s="40"/>
      <c r="WUF19" s="40"/>
      <c r="WVE19" s="40"/>
      <c r="WWD19" s="40"/>
      <c r="WXC19" s="40"/>
      <c r="WYB19" s="40"/>
      <c r="WZA19" s="40"/>
      <c r="WZZ19" s="40"/>
      <c r="XAY19" s="40"/>
      <c r="XBX19" s="40"/>
      <c r="XCW19" s="40"/>
      <c r="XDV19" s="40"/>
      <c r="XEU19" s="40"/>
    </row>
    <row r="20" spans="1:1000 1025:2025 2050:3050 3075:4075 4100:5100 5125:6125 6150:7150 7175:8175 8200:9200 9225:10225 10250:11250 11275:12275 12300:13300 13325:14325 14350:15350 15375:16375" ht="13.5" hidden="1" x14ac:dyDescent="0.25">
      <c r="A20" s="121" t="s">
        <v>42</v>
      </c>
      <c r="B20" s="66">
        <v>3.8</v>
      </c>
      <c r="C20" s="121">
        <v>0</v>
      </c>
      <c r="D20" s="121">
        <v>0</v>
      </c>
      <c r="E20" s="121">
        <v>0</v>
      </c>
      <c r="F20" s="121">
        <v>0</v>
      </c>
      <c r="G20" s="121">
        <v>0</v>
      </c>
      <c r="H20" s="121">
        <v>0</v>
      </c>
      <c r="I20" s="121">
        <v>0</v>
      </c>
      <c r="J20" s="121">
        <v>0</v>
      </c>
      <c r="K20" s="121">
        <v>0</v>
      </c>
      <c r="L20" s="121">
        <v>0</v>
      </c>
      <c r="M20" s="121">
        <v>0</v>
      </c>
      <c r="N20" s="121">
        <v>0</v>
      </c>
      <c r="O20" s="121">
        <v>0</v>
      </c>
      <c r="P20" s="121">
        <v>0</v>
      </c>
      <c r="Q20" s="121">
        <v>0</v>
      </c>
      <c r="R20" s="121">
        <v>0</v>
      </c>
      <c r="S20" s="121">
        <v>0</v>
      </c>
      <c r="T20" s="66">
        <v>4</v>
      </c>
      <c r="U20" s="66">
        <v>5.5</v>
      </c>
      <c r="V20" s="66">
        <v>2.5</v>
      </c>
      <c r="W20" s="66"/>
      <c r="X20" s="66">
        <v>3.8</v>
      </c>
      <c r="Y20" s="66"/>
      <c r="Z20" s="121">
        <v>2.5</v>
      </c>
      <c r="AA20" s="121">
        <v>4</v>
      </c>
      <c r="AB20" s="121">
        <v>5.5</v>
      </c>
      <c r="AC20" s="121"/>
      <c r="AD20" s="121"/>
      <c r="AX20" s="40"/>
      <c r="BW20" s="40"/>
      <c r="CV20" s="40"/>
      <c r="DU20" s="40"/>
      <c r="ET20" s="40"/>
      <c r="FS20" s="40"/>
      <c r="GR20" s="40"/>
      <c r="HQ20" s="40"/>
      <c r="IP20" s="40"/>
      <c r="JO20" s="40"/>
      <c r="KN20" s="40"/>
      <c r="LM20" s="40"/>
      <c r="ML20" s="40"/>
      <c r="NK20" s="40"/>
      <c r="OJ20" s="40"/>
      <c r="PI20" s="40"/>
      <c r="QH20" s="40"/>
      <c r="RG20" s="40"/>
      <c r="SF20" s="40"/>
      <c r="TE20" s="40"/>
      <c r="UD20" s="40"/>
      <c r="VC20" s="40"/>
      <c r="WB20" s="40"/>
      <c r="XA20" s="40"/>
      <c r="XZ20" s="40"/>
      <c r="YY20" s="40"/>
      <c r="ZX20" s="40"/>
      <c r="AAW20" s="40"/>
      <c r="ABV20" s="40"/>
      <c r="ACU20" s="40"/>
      <c r="ADT20" s="40"/>
      <c r="AES20" s="40"/>
      <c r="AFR20" s="40"/>
      <c r="AGQ20" s="40"/>
      <c r="AHP20" s="40"/>
      <c r="AIO20" s="40"/>
      <c r="AJN20" s="40"/>
      <c r="AKM20" s="40"/>
      <c r="ALL20" s="40"/>
      <c r="AMK20" s="40"/>
      <c r="ANJ20" s="40"/>
      <c r="AOI20" s="40"/>
      <c r="APH20" s="40"/>
      <c r="AQG20" s="40"/>
      <c r="ARF20" s="40"/>
      <c r="ASE20" s="40"/>
      <c r="ATD20" s="40"/>
      <c r="AUC20" s="40"/>
      <c r="AVB20" s="40"/>
      <c r="AWA20" s="40"/>
      <c r="AWZ20" s="40"/>
      <c r="AXY20" s="40"/>
      <c r="AYX20" s="40"/>
      <c r="AZW20" s="40"/>
      <c r="BAV20" s="40"/>
      <c r="BBU20" s="40"/>
      <c r="BCT20" s="40"/>
      <c r="BDS20" s="40"/>
      <c r="BER20" s="40"/>
      <c r="BFQ20" s="40"/>
      <c r="BGP20" s="40"/>
      <c r="BHO20" s="40"/>
      <c r="BIN20" s="40"/>
      <c r="BJM20" s="40"/>
      <c r="BKL20" s="40"/>
      <c r="BLK20" s="40"/>
      <c r="BMJ20" s="40"/>
      <c r="BNI20" s="40"/>
      <c r="BOH20" s="40"/>
      <c r="BPG20" s="40"/>
      <c r="BQF20" s="40"/>
      <c r="BRE20" s="40"/>
      <c r="BSD20" s="40"/>
      <c r="BTC20" s="40"/>
      <c r="BUB20" s="40"/>
      <c r="BVA20" s="40"/>
      <c r="BVZ20" s="40"/>
      <c r="BWY20" s="40"/>
      <c r="BXX20" s="40"/>
      <c r="BYW20" s="40"/>
      <c r="BZV20" s="40"/>
      <c r="CAU20" s="40"/>
      <c r="CBT20" s="40"/>
      <c r="CCS20" s="40"/>
      <c r="CDR20" s="40"/>
      <c r="CEQ20" s="40"/>
      <c r="CFP20" s="40"/>
      <c r="CGO20" s="40"/>
      <c r="CHN20" s="40"/>
      <c r="CIM20" s="40"/>
      <c r="CJL20" s="40"/>
      <c r="CKK20" s="40"/>
      <c r="CLJ20" s="40"/>
      <c r="CMI20" s="40"/>
      <c r="CNH20" s="40"/>
      <c r="COG20" s="40"/>
      <c r="CPF20" s="40"/>
      <c r="CQE20" s="40"/>
      <c r="CRD20" s="40"/>
      <c r="CSC20" s="40"/>
      <c r="CTB20" s="40"/>
      <c r="CUA20" s="40"/>
      <c r="CUZ20" s="40"/>
      <c r="CVY20" s="40"/>
      <c r="CWX20" s="40"/>
      <c r="CXW20" s="40"/>
      <c r="CYV20" s="40"/>
      <c r="CZU20" s="40"/>
      <c r="DAT20" s="40"/>
      <c r="DBS20" s="40"/>
      <c r="DCR20" s="40"/>
      <c r="DDQ20" s="40"/>
      <c r="DEP20" s="40"/>
      <c r="DFO20" s="40"/>
      <c r="DGN20" s="40"/>
      <c r="DHM20" s="40"/>
      <c r="DIL20" s="40"/>
      <c r="DJK20" s="40"/>
      <c r="DKJ20" s="40"/>
      <c r="DLI20" s="40"/>
      <c r="DMH20" s="40"/>
      <c r="DNG20" s="40"/>
      <c r="DOF20" s="40"/>
      <c r="DPE20" s="40"/>
      <c r="DQD20" s="40"/>
      <c r="DRC20" s="40"/>
      <c r="DSB20" s="40"/>
      <c r="DTA20" s="40"/>
      <c r="DTZ20" s="40"/>
      <c r="DUY20" s="40"/>
      <c r="DVX20" s="40"/>
      <c r="DWW20" s="40"/>
      <c r="DXV20" s="40"/>
      <c r="DYU20" s="40"/>
      <c r="DZT20" s="40"/>
      <c r="EAS20" s="40"/>
      <c r="EBR20" s="40"/>
      <c r="ECQ20" s="40"/>
      <c r="EDP20" s="40"/>
      <c r="EEO20" s="40"/>
      <c r="EFN20" s="40"/>
      <c r="EGM20" s="40"/>
      <c r="EHL20" s="40"/>
      <c r="EIK20" s="40"/>
      <c r="EJJ20" s="40"/>
      <c r="EKI20" s="40"/>
      <c r="ELH20" s="40"/>
      <c r="EMG20" s="40"/>
      <c r="ENF20" s="40"/>
      <c r="EOE20" s="40"/>
      <c r="EPD20" s="40"/>
      <c r="EQC20" s="40"/>
      <c r="ERB20" s="40"/>
      <c r="ESA20" s="40"/>
      <c r="ESZ20" s="40"/>
      <c r="ETY20" s="40"/>
      <c r="EUX20" s="40"/>
      <c r="EVW20" s="40"/>
      <c r="EWV20" s="40"/>
      <c r="EXU20" s="40"/>
      <c r="EYT20" s="40"/>
      <c r="EZS20" s="40"/>
      <c r="FAR20" s="40"/>
      <c r="FBQ20" s="40"/>
      <c r="FCP20" s="40"/>
      <c r="FDO20" s="40"/>
      <c r="FEN20" s="40"/>
      <c r="FFM20" s="40"/>
      <c r="FGL20" s="40"/>
      <c r="FHK20" s="40"/>
      <c r="FIJ20" s="40"/>
      <c r="FJI20" s="40"/>
      <c r="FKH20" s="40"/>
      <c r="FLG20" s="40"/>
      <c r="FMF20" s="40"/>
      <c r="FNE20" s="40"/>
      <c r="FOD20" s="40"/>
      <c r="FPC20" s="40"/>
      <c r="FQB20" s="40"/>
      <c r="FRA20" s="40"/>
      <c r="FRZ20" s="40"/>
      <c r="FSY20" s="40"/>
      <c r="FTX20" s="40"/>
      <c r="FUW20" s="40"/>
      <c r="FVV20" s="40"/>
      <c r="FWU20" s="40"/>
      <c r="FXT20" s="40"/>
      <c r="FYS20" s="40"/>
      <c r="FZR20" s="40"/>
      <c r="GAQ20" s="40"/>
      <c r="GBP20" s="40"/>
      <c r="GCO20" s="40"/>
      <c r="GDN20" s="40"/>
      <c r="GEM20" s="40"/>
      <c r="GFL20" s="40"/>
      <c r="GGK20" s="40"/>
      <c r="GHJ20" s="40"/>
      <c r="GII20" s="40"/>
      <c r="GJH20" s="40"/>
      <c r="GKG20" s="40"/>
      <c r="GLF20" s="40"/>
      <c r="GME20" s="40"/>
      <c r="GND20" s="40"/>
      <c r="GOC20" s="40"/>
      <c r="GPB20" s="40"/>
      <c r="GQA20" s="40"/>
      <c r="GQZ20" s="40"/>
      <c r="GRY20" s="40"/>
      <c r="GSX20" s="40"/>
      <c r="GTW20" s="40"/>
      <c r="GUV20" s="40"/>
      <c r="GVU20" s="40"/>
      <c r="GWT20" s="40"/>
      <c r="GXS20" s="40"/>
      <c r="GYR20" s="40"/>
      <c r="GZQ20" s="40"/>
      <c r="HAP20" s="40"/>
      <c r="HBO20" s="40"/>
      <c r="HCN20" s="40"/>
      <c r="HDM20" s="40"/>
      <c r="HEL20" s="40"/>
      <c r="HFK20" s="40"/>
      <c r="HGJ20" s="40"/>
      <c r="HHI20" s="40"/>
      <c r="HIH20" s="40"/>
      <c r="HJG20" s="40"/>
      <c r="HKF20" s="40"/>
      <c r="HLE20" s="40"/>
      <c r="HMD20" s="40"/>
      <c r="HNC20" s="40"/>
      <c r="HOB20" s="40"/>
      <c r="HPA20" s="40"/>
      <c r="HPZ20" s="40"/>
      <c r="HQY20" s="40"/>
      <c r="HRX20" s="40"/>
      <c r="HSW20" s="40"/>
      <c r="HTV20" s="40"/>
      <c r="HUU20" s="40"/>
      <c r="HVT20" s="40"/>
      <c r="HWS20" s="40"/>
      <c r="HXR20" s="40"/>
      <c r="HYQ20" s="40"/>
      <c r="HZP20" s="40"/>
      <c r="IAO20" s="40"/>
      <c r="IBN20" s="40"/>
      <c r="ICM20" s="40"/>
      <c r="IDL20" s="40"/>
      <c r="IEK20" s="40"/>
      <c r="IFJ20" s="40"/>
      <c r="IGI20" s="40"/>
      <c r="IHH20" s="40"/>
      <c r="IIG20" s="40"/>
      <c r="IJF20" s="40"/>
      <c r="IKE20" s="40"/>
      <c r="ILD20" s="40"/>
      <c r="IMC20" s="40"/>
      <c r="INB20" s="40"/>
      <c r="IOA20" s="40"/>
      <c r="IOZ20" s="40"/>
      <c r="IPY20" s="40"/>
      <c r="IQX20" s="40"/>
      <c r="IRW20" s="40"/>
      <c r="ISV20" s="40"/>
      <c r="ITU20" s="40"/>
      <c r="IUT20" s="40"/>
      <c r="IVS20" s="40"/>
      <c r="IWR20" s="40"/>
      <c r="IXQ20" s="40"/>
      <c r="IYP20" s="40"/>
      <c r="IZO20" s="40"/>
      <c r="JAN20" s="40"/>
      <c r="JBM20" s="40"/>
      <c r="JCL20" s="40"/>
      <c r="JDK20" s="40"/>
      <c r="JEJ20" s="40"/>
      <c r="JFI20" s="40"/>
      <c r="JGH20" s="40"/>
      <c r="JHG20" s="40"/>
      <c r="JIF20" s="40"/>
      <c r="JJE20" s="40"/>
      <c r="JKD20" s="40"/>
      <c r="JLC20" s="40"/>
      <c r="JMB20" s="40"/>
      <c r="JNA20" s="40"/>
      <c r="JNZ20" s="40"/>
      <c r="JOY20" s="40"/>
      <c r="JPX20" s="40"/>
      <c r="JQW20" s="40"/>
      <c r="JRV20" s="40"/>
      <c r="JSU20" s="40"/>
      <c r="JTT20" s="40"/>
      <c r="JUS20" s="40"/>
      <c r="JVR20" s="40"/>
      <c r="JWQ20" s="40"/>
      <c r="JXP20" s="40"/>
      <c r="JYO20" s="40"/>
      <c r="JZN20" s="40"/>
      <c r="KAM20" s="40"/>
      <c r="KBL20" s="40"/>
      <c r="KCK20" s="40"/>
      <c r="KDJ20" s="40"/>
      <c r="KEI20" s="40"/>
      <c r="KFH20" s="40"/>
      <c r="KGG20" s="40"/>
      <c r="KHF20" s="40"/>
      <c r="KIE20" s="40"/>
      <c r="KJD20" s="40"/>
      <c r="KKC20" s="40"/>
      <c r="KLB20" s="40"/>
      <c r="KMA20" s="40"/>
      <c r="KMZ20" s="40"/>
      <c r="KNY20" s="40"/>
      <c r="KOX20" s="40"/>
      <c r="KPW20" s="40"/>
      <c r="KQV20" s="40"/>
      <c r="KRU20" s="40"/>
      <c r="KST20" s="40"/>
      <c r="KTS20" s="40"/>
      <c r="KUR20" s="40"/>
      <c r="KVQ20" s="40"/>
      <c r="KWP20" s="40"/>
      <c r="KXO20" s="40"/>
      <c r="KYN20" s="40"/>
      <c r="KZM20" s="40"/>
      <c r="LAL20" s="40"/>
      <c r="LBK20" s="40"/>
      <c r="LCJ20" s="40"/>
      <c r="LDI20" s="40"/>
      <c r="LEH20" s="40"/>
      <c r="LFG20" s="40"/>
      <c r="LGF20" s="40"/>
      <c r="LHE20" s="40"/>
      <c r="LID20" s="40"/>
      <c r="LJC20" s="40"/>
      <c r="LKB20" s="40"/>
      <c r="LLA20" s="40"/>
      <c r="LLZ20" s="40"/>
      <c r="LMY20" s="40"/>
      <c r="LNX20" s="40"/>
      <c r="LOW20" s="40"/>
      <c r="LPV20" s="40"/>
      <c r="LQU20" s="40"/>
      <c r="LRT20" s="40"/>
      <c r="LSS20" s="40"/>
      <c r="LTR20" s="40"/>
      <c r="LUQ20" s="40"/>
      <c r="LVP20" s="40"/>
      <c r="LWO20" s="40"/>
      <c r="LXN20" s="40"/>
      <c r="LYM20" s="40"/>
      <c r="LZL20" s="40"/>
      <c r="MAK20" s="40"/>
      <c r="MBJ20" s="40"/>
      <c r="MCI20" s="40"/>
      <c r="MDH20" s="40"/>
      <c r="MEG20" s="40"/>
      <c r="MFF20" s="40"/>
      <c r="MGE20" s="40"/>
      <c r="MHD20" s="40"/>
      <c r="MIC20" s="40"/>
      <c r="MJB20" s="40"/>
      <c r="MKA20" s="40"/>
      <c r="MKZ20" s="40"/>
      <c r="MLY20" s="40"/>
      <c r="MMX20" s="40"/>
      <c r="MNW20" s="40"/>
      <c r="MOV20" s="40"/>
      <c r="MPU20" s="40"/>
      <c r="MQT20" s="40"/>
      <c r="MRS20" s="40"/>
      <c r="MSR20" s="40"/>
      <c r="MTQ20" s="40"/>
      <c r="MUP20" s="40"/>
      <c r="MVO20" s="40"/>
      <c r="MWN20" s="40"/>
      <c r="MXM20" s="40"/>
      <c r="MYL20" s="40"/>
      <c r="MZK20" s="40"/>
      <c r="NAJ20" s="40"/>
      <c r="NBI20" s="40"/>
      <c r="NCH20" s="40"/>
      <c r="NDG20" s="40"/>
      <c r="NEF20" s="40"/>
      <c r="NFE20" s="40"/>
      <c r="NGD20" s="40"/>
      <c r="NHC20" s="40"/>
      <c r="NIB20" s="40"/>
      <c r="NJA20" s="40"/>
      <c r="NJZ20" s="40"/>
      <c r="NKY20" s="40"/>
      <c r="NLX20" s="40"/>
      <c r="NMW20" s="40"/>
      <c r="NNV20" s="40"/>
      <c r="NOU20" s="40"/>
      <c r="NPT20" s="40"/>
      <c r="NQS20" s="40"/>
      <c r="NRR20" s="40"/>
      <c r="NSQ20" s="40"/>
      <c r="NTP20" s="40"/>
      <c r="NUO20" s="40"/>
      <c r="NVN20" s="40"/>
      <c r="NWM20" s="40"/>
      <c r="NXL20" s="40"/>
      <c r="NYK20" s="40"/>
      <c r="NZJ20" s="40"/>
      <c r="OAI20" s="40"/>
      <c r="OBH20" s="40"/>
      <c r="OCG20" s="40"/>
      <c r="ODF20" s="40"/>
      <c r="OEE20" s="40"/>
      <c r="OFD20" s="40"/>
      <c r="OGC20" s="40"/>
      <c r="OHB20" s="40"/>
      <c r="OIA20" s="40"/>
      <c r="OIZ20" s="40"/>
      <c r="OJY20" s="40"/>
      <c r="OKX20" s="40"/>
      <c r="OLW20" s="40"/>
      <c r="OMV20" s="40"/>
      <c r="ONU20" s="40"/>
      <c r="OOT20" s="40"/>
      <c r="OPS20" s="40"/>
      <c r="OQR20" s="40"/>
      <c r="ORQ20" s="40"/>
      <c r="OSP20" s="40"/>
      <c r="OTO20" s="40"/>
      <c r="OUN20" s="40"/>
      <c r="OVM20" s="40"/>
      <c r="OWL20" s="40"/>
      <c r="OXK20" s="40"/>
      <c r="OYJ20" s="40"/>
      <c r="OZI20" s="40"/>
      <c r="PAH20" s="40"/>
      <c r="PBG20" s="40"/>
      <c r="PCF20" s="40"/>
      <c r="PDE20" s="40"/>
      <c r="PED20" s="40"/>
      <c r="PFC20" s="40"/>
      <c r="PGB20" s="40"/>
      <c r="PHA20" s="40"/>
      <c r="PHZ20" s="40"/>
      <c r="PIY20" s="40"/>
      <c r="PJX20" s="40"/>
      <c r="PKW20" s="40"/>
      <c r="PLV20" s="40"/>
      <c r="PMU20" s="40"/>
      <c r="PNT20" s="40"/>
      <c r="POS20" s="40"/>
      <c r="PPR20" s="40"/>
      <c r="PQQ20" s="40"/>
      <c r="PRP20" s="40"/>
      <c r="PSO20" s="40"/>
      <c r="PTN20" s="40"/>
      <c r="PUM20" s="40"/>
      <c r="PVL20" s="40"/>
      <c r="PWK20" s="40"/>
      <c r="PXJ20" s="40"/>
      <c r="PYI20" s="40"/>
      <c r="PZH20" s="40"/>
      <c r="QAG20" s="40"/>
      <c r="QBF20" s="40"/>
      <c r="QCE20" s="40"/>
      <c r="QDD20" s="40"/>
      <c r="QEC20" s="40"/>
      <c r="QFB20" s="40"/>
      <c r="QGA20" s="40"/>
      <c r="QGZ20" s="40"/>
      <c r="QHY20" s="40"/>
      <c r="QIX20" s="40"/>
      <c r="QJW20" s="40"/>
      <c r="QKV20" s="40"/>
      <c r="QLU20" s="40"/>
      <c r="QMT20" s="40"/>
      <c r="QNS20" s="40"/>
      <c r="QOR20" s="40"/>
      <c r="QPQ20" s="40"/>
      <c r="QQP20" s="40"/>
      <c r="QRO20" s="40"/>
      <c r="QSN20" s="40"/>
      <c r="QTM20" s="40"/>
      <c r="QUL20" s="40"/>
      <c r="QVK20" s="40"/>
      <c r="QWJ20" s="40"/>
      <c r="QXI20" s="40"/>
      <c r="QYH20" s="40"/>
      <c r="QZG20" s="40"/>
      <c r="RAF20" s="40"/>
      <c r="RBE20" s="40"/>
      <c r="RCD20" s="40"/>
      <c r="RDC20" s="40"/>
      <c r="REB20" s="40"/>
      <c r="RFA20" s="40"/>
      <c r="RFZ20" s="40"/>
      <c r="RGY20" s="40"/>
      <c r="RHX20" s="40"/>
      <c r="RIW20" s="40"/>
      <c r="RJV20" s="40"/>
      <c r="RKU20" s="40"/>
      <c r="RLT20" s="40"/>
      <c r="RMS20" s="40"/>
      <c r="RNR20" s="40"/>
      <c r="ROQ20" s="40"/>
      <c r="RPP20" s="40"/>
      <c r="RQO20" s="40"/>
      <c r="RRN20" s="40"/>
      <c r="RSM20" s="40"/>
      <c r="RTL20" s="40"/>
      <c r="RUK20" s="40"/>
      <c r="RVJ20" s="40"/>
      <c r="RWI20" s="40"/>
      <c r="RXH20" s="40"/>
      <c r="RYG20" s="40"/>
      <c r="RZF20" s="40"/>
      <c r="SAE20" s="40"/>
      <c r="SBD20" s="40"/>
      <c r="SCC20" s="40"/>
      <c r="SDB20" s="40"/>
      <c r="SEA20" s="40"/>
      <c r="SEZ20" s="40"/>
      <c r="SFY20" s="40"/>
      <c r="SGX20" s="40"/>
      <c r="SHW20" s="40"/>
      <c r="SIV20" s="40"/>
      <c r="SJU20" s="40"/>
      <c r="SKT20" s="40"/>
      <c r="SLS20" s="40"/>
      <c r="SMR20" s="40"/>
      <c r="SNQ20" s="40"/>
      <c r="SOP20" s="40"/>
      <c r="SPO20" s="40"/>
      <c r="SQN20" s="40"/>
      <c r="SRM20" s="40"/>
      <c r="SSL20" s="40"/>
      <c r="STK20" s="40"/>
      <c r="SUJ20" s="40"/>
      <c r="SVI20" s="40"/>
      <c r="SWH20" s="40"/>
      <c r="SXG20" s="40"/>
      <c r="SYF20" s="40"/>
      <c r="SZE20" s="40"/>
      <c r="TAD20" s="40"/>
      <c r="TBC20" s="40"/>
      <c r="TCB20" s="40"/>
      <c r="TDA20" s="40"/>
      <c r="TDZ20" s="40"/>
      <c r="TEY20" s="40"/>
      <c r="TFX20" s="40"/>
      <c r="TGW20" s="40"/>
      <c r="THV20" s="40"/>
      <c r="TIU20" s="40"/>
      <c r="TJT20" s="40"/>
      <c r="TKS20" s="40"/>
      <c r="TLR20" s="40"/>
      <c r="TMQ20" s="40"/>
      <c r="TNP20" s="40"/>
      <c r="TOO20" s="40"/>
      <c r="TPN20" s="40"/>
      <c r="TQM20" s="40"/>
      <c r="TRL20" s="40"/>
      <c r="TSK20" s="40"/>
      <c r="TTJ20" s="40"/>
      <c r="TUI20" s="40"/>
      <c r="TVH20" s="40"/>
      <c r="TWG20" s="40"/>
      <c r="TXF20" s="40"/>
      <c r="TYE20" s="40"/>
      <c r="TZD20" s="40"/>
      <c r="UAC20" s="40"/>
      <c r="UBB20" s="40"/>
      <c r="UCA20" s="40"/>
      <c r="UCZ20" s="40"/>
      <c r="UDY20" s="40"/>
      <c r="UEX20" s="40"/>
      <c r="UFW20" s="40"/>
      <c r="UGV20" s="40"/>
      <c r="UHU20" s="40"/>
      <c r="UIT20" s="40"/>
      <c r="UJS20" s="40"/>
      <c r="UKR20" s="40"/>
      <c r="ULQ20" s="40"/>
      <c r="UMP20" s="40"/>
      <c r="UNO20" s="40"/>
      <c r="UON20" s="40"/>
      <c r="UPM20" s="40"/>
      <c r="UQL20" s="40"/>
      <c r="URK20" s="40"/>
      <c r="USJ20" s="40"/>
      <c r="UTI20" s="40"/>
      <c r="UUH20" s="40"/>
      <c r="UVG20" s="40"/>
      <c r="UWF20" s="40"/>
      <c r="UXE20" s="40"/>
      <c r="UYD20" s="40"/>
      <c r="UZC20" s="40"/>
      <c r="VAB20" s="40"/>
      <c r="VBA20" s="40"/>
      <c r="VBZ20" s="40"/>
      <c r="VCY20" s="40"/>
      <c r="VDX20" s="40"/>
      <c r="VEW20" s="40"/>
      <c r="VFV20" s="40"/>
      <c r="VGU20" s="40"/>
      <c r="VHT20" s="40"/>
      <c r="VIS20" s="40"/>
      <c r="VJR20" s="40"/>
      <c r="VKQ20" s="40"/>
      <c r="VLP20" s="40"/>
      <c r="VMO20" s="40"/>
      <c r="VNN20" s="40"/>
      <c r="VOM20" s="40"/>
      <c r="VPL20" s="40"/>
      <c r="VQK20" s="40"/>
      <c r="VRJ20" s="40"/>
      <c r="VSI20" s="40"/>
      <c r="VTH20" s="40"/>
      <c r="VUG20" s="40"/>
      <c r="VVF20" s="40"/>
      <c r="VWE20" s="40"/>
      <c r="VXD20" s="40"/>
      <c r="VYC20" s="40"/>
      <c r="VZB20" s="40"/>
      <c r="WAA20" s="40"/>
      <c r="WAZ20" s="40"/>
      <c r="WBY20" s="40"/>
      <c r="WCX20" s="40"/>
      <c r="WDW20" s="40"/>
      <c r="WEV20" s="40"/>
      <c r="WFU20" s="40"/>
      <c r="WGT20" s="40"/>
      <c r="WHS20" s="40"/>
      <c r="WIR20" s="40"/>
      <c r="WJQ20" s="40"/>
      <c r="WKP20" s="40"/>
      <c r="WLO20" s="40"/>
      <c r="WMN20" s="40"/>
      <c r="WNM20" s="40"/>
      <c r="WOL20" s="40"/>
      <c r="WPK20" s="40"/>
      <c r="WQJ20" s="40"/>
      <c r="WRI20" s="40"/>
      <c r="WSH20" s="40"/>
      <c r="WTG20" s="40"/>
      <c r="WUF20" s="40"/>
      <c r="WVE20" s="40"/>
      <c r="WWD20" s="40"/>
      <c r="WXC20" s="40"/>
      <c r="WYB20" s="40"/>
      <c r="WZA20" s="40"/>
      <c r="WZZ20" s="40"/>
      <c r="XAY20" s="40"/>
      <c r="XBX20" s="40"/>
      <c r="XCW20" s="40"/>
      <c r="XDV20" s="40"/>
      <c r="XEU20" s="40"/>
    </row>
    <row r="21" spans="1:1000 1025:2025 2050:3050 3075:4075 4100:5100 5125:6125 6150:7150 7175:8175 8200:9200 9225:10225 10250:11250 11275:12275 12300:13300 13325:14325 14350:15350 15375:16375" ht="13.5" hidden="1" x14ac:dyDescent="0.25">
      <c r="A21" s="121" t="s">
        <v>43</v>
      </c>
      <c r="B21" s="66">
        <v>1.8</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66">
        <v>4</v>
      </c>
      <c r="U21" s="66">
        <v>5.5</v>
      </c>
      <c r="V21" s="66">
        <v>2.5</v>
      </c>
      <c r="W21" s="66"/>
      <c r="X21" s="66">
        <v>1.8</v>
      </c>
      <c r="Y21" s="66"/>
      <c r="Z21" s="121">
        <v>2.5</v>
      </c>
      <c r="AA21" s="121">
        <v>4</v>
      </c>
      <c r="AB21" s="121">
        <v>5.5</v>
      </c>
      <c r="AC21" s="121"/>
      <c r="AD21" s="121"/>
      <c r="AX21" s="40"/>
      <c r="BW21" s="40"/>
      <c r="CV21" s="40"/>
      <c r="DU21" s="40"/>
      <c r="ET21" s="40"/>
      <c r="FS21" s="40"/>
      <c r="GR21" s="40"/>
      <c r="HQ21" s="40"/>
      <c r="IP21" s="40"/>
      <c r="JO21" s="40"/>
      <c r="KN21" s="40"/>
      <c r="LM21" s="40"/>
      <c r="ML21" s="40"/>
      <c r="NK21" s="40"/>
      <c r="OJ21" s="40"/>
      <c r="PI21" s="40"/>
      <c r="QH21" s="40"/>
      <c r="RG21" s="40"/>
      <c r="SF21" s="40"/>
      <c r="TE21" s="40"/>
      <c r="UD21" s="40"/>
      <c r="VC21" s="40"/>
      <c r="WB21" s="40"/>
      <c r="XA21" s="40"/>
      <c r="XZ21" s="40"/>
      <c r="YY21" s="40"/>
      <c r="ZX21" s="40"/>
      <c r="AAW21" s="40"/>
      <c r="ABV21" s="40"/>
      <c r="ACU21" s="40"/>
      <c r="ADT21" s="40"/>
      <c r="AES21" s="40"/>
      <c r="AFR21" s="40"/>
      <c r="AGQ21" s="40"/>
      <c r="AHP21" s="40"/>
      <c r="AIO21" s="40"/>
      <c r="AJN21" s="40"/>
      <c r="AKM21" s="40"/>
      <c r="ALL21" s="40"/>
      <c r="AMK21" s="40"/>
      <c r="ANJ21" s="40"/>
      <c r="AOI21" s="40"/>
      <c r="APH21" s="40"/>
      <c r="AQG21" s="40"/>
      <c r="ARF21" s="40"/>
      <c r="ASE21" s="40"/>
      <c r="ATD21" s="40"/>
      <c r="AUC21" s="40"/>
      <c r="AVB21" s="40"/>
      <c r="AWA21" s="40"/>
      <c r="AWZ21" s="40"/>
      <c r="AXY21" s="40"/>
      <c r="AYX21" s="40"/>
      <c r="AZW21" s="40"/>
      <c r="BAV21" s="40"/>
      <c r="BBU21" s="40"/>
      <c r="BCT21" s="40"/>
      <c r="BDS21" s="40"/>
      <c r="BER21" s="40"/>
      <c r="BFQ21" s="40"/>
      <c r="BGP21" s="40"/>
      <c r="BHO21" s="40"/>
      <c r="BIN21" s="40"/>
      <c r="BJM21" s="40"/>
      <c r="BKL21" s="40"/>
      <c r="BLK21" s="40"/>
      <c r="BMJ21" s="40"/>
      <c r="BNI21" s="40"/>
      <c r="BOH21" s="40"/>
      <c r="BPG21" s="40"/>
      <c r="BQF21" s="40"/>
      <c r="BRE21" s="40"/>
      <c r="BSD21" s="40"/>
      <c r="BTC21" s="40"/>
      <c r="BUB21" s="40"/>
      <c r="BVA21" s="40"/>
      <c r="BVZ21" s="40"/>
      <c r="BWY21" s="40"/>
      <c r="BXX21" s="40"/>
      <c r="BYW21" s="40"/>
      <c r="BZV21" s="40"/>
      <c r="CAU21" s="40"/>
      <c r="CBT21" s="40"/>
      <c r="CCS21" s="40"/>
      <c r="CDR21" s="40"/>
      <c r="CEQ21" s="40"/>
      <c r="CFP21" s="40"/>
      <c r="CGO21" s="40"/>
      <c r="CHN21" s="40"/>
      <c r="CIM21" s="40"/>
      <c r="CJL21" s="40"/>
      <c r="CKK21" s="40"/>
      <c r="CLJ21" s="40"/>
      <c r="CMI21" s="40"/>
      <c r="CNH21" s="40"/>
      <c r="COG21" s="40"/>
      <c r="CPF21" s="40"/>
      <c r="CQE21" s="40"/>
      <c r="CRD21" s="40"/>
      <c r="CSC21" s="40"/>
      <c r="CTB21" s="40"/>
      <c r="CUA21" s="40"/>
      <c r="CUZ21" s="40"/>
      <c r="CVY21" s="40"/>
      <c r="CWX21" s="40"/>
      <c r="CXW21" s="40"/>
      <c r="CYV21" s="40"/>
      <c r="CZU21" s="40"/>
      <c r="DAT21" s="40"/>
      <c r="DBS21" s="40"/>
      <c r="DCR21" s="40"/>
      <c r="DDQ21" s="40"/>
      <c r="DEP21" s="40"/>
      <c r="DFO21" s="40"/>
      <c r="DGN21" s="40"/>
      <c r="DHM21" s="40"/>
      <c r="DIL21" s="40"/>
      <c r="DJK21" s="40"/>
      <c r="DKJ21" s="40"/>
      <c r="DLI21" s="40"/>
      <c r="DMH21" s="40"/>
      <c r="DNG21" s="40"/>
      <c r="DOF21" s="40"/>
      <c r="DPE21" s="40"/>
      <c r="DQD21" s="40"/>
      <c r="DRC21" s="40"/>
      <c r="DSB21" s="40"/>
      <c r="DTA21" s="40"/>
      <c r="DTZ21" s="40"/>
      <c r="DUY21" s="40"/>
      <c r="DVX21" s="40"/>
      <c r="DWW21" s="40"/>
      <c r="DXV21" s="40"/>
      <c r="DYU21" s="40"/>
      <c r="DZT21" s="40"/>
      <c r="EAS21" s="40"/>
      <c r="EBR21" s="40"/>
      <c r="ECQ21" s="40"/>
      <c r="EDP21" s="40"/>
      <c r="EEO21" s="40"/>
      <c r="EFN21" s="40"/>
      <c r="EGM21" s="40"/>
      <c r="EHL21" s="40"/>
      <c r="EIK21" s="40"/>
      <c r="EJJ21" s="40"/>
      <c r="EKI21" s="40"/>
      <c r="ELH21" s="40"/>
      <c r="EMG21" s="40"/>
      <c r="ENF21" s="40"/>
      <c r="EOE21" s="40"/>
      <c r="EPD21" s="40"/>
      <c r="EQC21" s="40"/>
      <c r="ERB21" s="40"/>
      <c r="ESA21" s="40"/>
      <c r="ESZ21" s="40"/>
      <c r="ETY21" s="40"/>
      <c r="EUX21" s="40"/>
      <c r="EVW21" s="40"/>
      <c r="EWV21" s="40"/>
      <c r="EXU21" s="40"/>
      <c r="EYT21" s="40"/>
      <c r="EZS21" s="40"/>
      <c r="FAR21" s="40"/>
      <c r="FBQ21" s="40"/>
      <c r="FCP21" s="40"/>
      <c r="FDO21" s="40"/>
      <c r="FEN21" s="40"/>
      <c r="FFM21" s="40"/>
      <c r="FGL21" s="40"/>
      <c r="FHK21" s="40"/>
      <c r="FIJ21" s="40"/>
      <c r="FJI21" s="40"/>
      <c r="FKH21" s="40"/>
      <c r="FLG21" s="40"/>
      <c r="FMF21" s="40"/>
      <c r="FNE21" s="40"/>
      <c r="FOD21" s="40"/>
      <c r="FPC21" s="40"/>
      <c r="FQB21" s="40"/>
      <c r="FRA21" s="40"/>
      <c r="FRZ21" s="40"/>
      <c r="FSY21" s="40"/>
      <c r="FTX21" s="40"/>
      <c r="FUW21" s="40"/>
      <c r="FVV21" s="40"/>
      <c r="FWU21" s="40"/>
      <c r="FXT21" s="40"/>
      <c r="FYS21" s="40"/>
      <c r="FZR21" s="40"/>
      <c r="GAQ21" s="40"/>
      <c r="GBP21" s="40"/>
      <c r="GCO21" s="40"/>
      <c r="GDN21" s="40"/>
      <c r="GEM21" s="40"/>
      <c r="GFL21" s="40"/>
      <c r="GGK21" s="40"/>
      <c r="GHJ21" s="40"/>
      <c r="GII21" s="40"/>
      <c r="GJH21" s="40"/>
      <c r="GKG21" s="40"/>
      <c r="GLF21" s="40"/>
      <c r="GME21" s="40"/>
      <c r="GND21" s="40"/>
      <c r="GOC21" s="40"/>
      <c r="GPB21" s="40"/>
      <c r="GQA21" s="40"/>
      <c r="GQZ21" s="40"/>
      <c r="GRY21" s="40"/>
      <c r="GSX21" s="40"/>
      <c r="GTW21" s="40"/>
      <c r="GUV21" s="40"/>
      <c r="GVU21" s="40"/>
      <c r="GWT21" s="40"/>
      <c r="GXS21" s="40"/>
      <c r="GYR21" s="40"/>
      <c r="GZQ21" s="40"/>
      <c r="HAP21" s="40"/>
      <c r="HBO21" s="40"/>
      <c r="HCN21" s="40"/>
      <c r="HDM21" s="40"/>
      <c r="HEL21" s="40"/>
      <c r="HFK21" s="40"/>
      <c r="HGJ21" s="40"/>
      <c r="HHI21" s="40"/>
      <c r="HIH21" s="40"/>
      <c r="HJG21" s="40"/>
      <c r="HKF21" s="40"/>
      <c r="HLE21" s="40"/>
      <c r="HMD21" s="40"/>
      <c r="HNC21" s="40"/>
      <c r="HOB21" s="40"/>
      <c r="HPA21" s="40"/>
      <c r="HPZ21" s="40"/>
      <c r="HQY21" s="40"/>
      <c r="HRX21" s="40"/>
      <c r="HSW21" s="40"/>
      <c r="HTV21" s="40"/>
      <c r="HUU21" s="40"/>
      <c r="HVT21" s="40"/>
      <c r="HWS21" s="40"/>
      <c r="HXR21" s="40"/>
      <c r="HYQ21" s="40"/>
      <c r="HZP21" s="40"/>
      <c r="IAO21" s="40"/>
      <c r="IBN21" s="40"/>
      <c r="ICM21" s="40"/>
      <c r="IDL21" s="40"/>
      <c r="IEK21" s="40"/>
      <c r="IFJ21" s="40"/>
      <c r="IGI21" s="40"/>
      <c r="IHH21" s="40"/>
      <c r="IIG21" s="40"/>
      <c r="IJF21" s="40"/>
      <c r="IKE21" s="40"/>
      <c r="ILD21" s="40"/>
      <c r="IMC21" s="40"/>
      <c r="INB21" s="40"/>
      <c r="IOA21" s="40"/>
      <c r="IOZ21" s="40"/>
      <c r="IPY21" s="40"/>
      <c r="IQX21" s="40"/>
      <c r="IRW21" s="40"/>
      <c r="ISV21" s="40"/>
      <c r="ITU21" s="40"/>
      <c r="IUT21" s="40"/>
      <c r="IVS21" s="40"/>
      <c r="IWR21" s="40"/>
      <c r="IXQ21" s="40"/>
      <c r="IYP21" s="40"/>
      <c r="IZO21" s="40"/>
      <c r="JAN21" s="40"/>
      <c r="JBM21" s="40"/>
      <c r="JCL21" s="40"/>
      <c r="JDK21" s="40"/>
      <c r="JEJ21" s="40"/>
      <c r="JFI21" s="40"/>
      <c r="JGH21" s="40"/>
      <c r="JHG21" s="40"/>
      <c r="JIF21" s="40"/>
      <c r="JJE21" s="40"/>
      <c r="JKD21" s="40"/>
      <c r="JLC21" s="40"/>
      <c r="JMB21" s="40"/>
      <c r="JNA21" s="40"/>
      <c r="JNZ21" s="40"/>
      <c r="JOY21" s="40"/>
      <c r="JPX21" s="40"/>
      <c r="JQW21" s="40"/>
      <c r="JRV21" s="40"/>
      <c r="JSU21" s="40"/>
      <c r="JTT21" s="40"/>
      <c r="JUS21" s="40"/>
      <c r="JVR21" s="40"/>
      <c r="JWQ21" s="40"/>
      <c r="JXP21" s="40"/>
      <c r="JYO21" s="40"/>
      <c r="JZN21" s="40"/>
      <c r="KAM21" s="40"/>
      <c r="KBL21" s="40"/>
      <c r="KCK21" s="40"/>
      <c r="KDJ21" s="40"/>
      <c r="KEI21" s="40"/>
      <c r="KFH21" s="40"/>
      <c r="KGG21" s="40"/>
      <c r="KHF21" s="40"/>
      <c r="KIE21" s="40"/>
      <c r="KJD21" s="40"/>
      <c r="KKC21" s="40"/>
      <c r="KLB21" s="40"/>
      <c r="KMA21" s="40"/>
      <c r="KMZ21" s="40"/>
      <c r="KNY21" s="40"/>
      <c r="KOX21" s="40"/>
      <c r="KPW21" s="40"/>
      <c r="KQV21" s="40"/>
      <c r="KRU21" s="40"/>
      <c r="KST21" s="40"/>
      <c r="KTS21" s="40"/>
      <c r="KUR21" s="40"/>
      <c r="KVQ21" s="40"/>
      <c r="KWP21" s="40"/>
      <c r="KXO21" s="40"/>
      <c r="KYN21" s="40"/>
      <c r="KZM21" s="40"/>
      <c r="LAL21" s="40"/>
      <c r="LBK21" s="40"/>
      <c r="LCJ21" s="40"/>
      <c r="LDI21" s="40"/>
      <c r="LEH21" s="40"/>
      <c r="LFG21" s="40"/>
      <c r="LGF21" s="40"/>
      <c r="LHE21" s="40"/>
      <c r="LID21" s="40"/>
      <c r="LJC21" s="40"/>
      <c r="LKB21" s="40"/>
      <c r="LLA21" s="40"/>
      <c r="LLZ21" s="40"/>
      <c r="LMY21" s="40"/>
      <c r="LNX21" s="40"/>
      <c r="LOW21" s="40"/>
      <c r="LPV21" s="40"/>
      <c r="LQU21" s="40"/>
      <c r="LRT21" s="40"/>
      <c r="LSS21" s="40"/>
      <c r="LTR21" s="40"/>
      <c r="LUQ21" s="40"/>
      <c r="LVP21" s="40"/>
      <c r="LWO21" s="40"/>
      <c r="LXN21" s="40"/>
      <c r="LYM21" s="40"/>
      <c r="LZL21" s="40"/>
      <c r="MAK21" s="40"/>
      <c r="MBJ21" s="40"/>
      <c r="MCI21" s="40"/>
      <c r="MDH21" s="40"/>
      <c r="MEG21" s="40"/>
      <c r="MFF21" s="40"/>
      <c r="MGE21" s="40"/>
      <c r="MHD21" s="40"/>
      <c r="MIC21" s="40"/>
      <c r="MJB21" s="40"/>
      <c r="MKA21" s="40"/>
      <c r="MKZ21" s="40"/>
      <c r="MLY21" s="40"/>
      <c r="MMX21" s="40"/>
      <c r="MNW21" s="40"/>
      <c r="MOV21" s="40"/>
      <c r="MPU21" s="40"/>
      <c r="MQT21" s="40"/>
      <c r="MRS21" s="40"/>
      <c r="MSR21" s="40"/>
      <c r="MTQ21" s="40"/>
      <c r="MUP21" s="40"/>
      <c r="MVO21" s="40"/>
      <c r="MWN21" s="40"/>
      <c r="MXM21" s="40"/>
      <c r="MYL21" s="40"/>
      <c r="MZK21" s="40"/>
      <c r="NAJ21" s="40"/>
      <c r="NBI21" s="40"/>
      <c r="NCH21" s="40"/>
      <c r="NDG21" s="40"/>
      <c r="NEF21" s="40"/>
      <c r="NFE21" s="40"/>
      <c r="NGD21" s="40"/>
      <c r="NHC21" s="40"/>
      <c r="NIB21" s="40"/>
      <c r="NJA21" s="40"/>
      <c r="NJZ21" s="40"/>
      <c r="NKY21" s="40"/>
      <c r="NLX21" s="40"/>
      <c r="NMW21" s="40"/>
      <c r="NNV21" s="40"/>
      <c r="NOU21" s="40"/>
      <c r="NPT21" s="40"/>
      <c r="NQS21" s="40"/>
      <c r="NRR21" s="40"/>
      <c r="NSQ21" s="40"/>
      <c r="NTP21" s="40"/>
      <c r="NUO21" s="40"/>
      <c r="NVN21" s="40"/>
      <c r="NWM21" s="40"/>
      <c r="NXL21" s="40"/>
      <c r="NYK21" s="40"/>
      <c r="NZJ21" s="40"/>
      <c r="OAI21" s="40"/>
      <c r="OBH21" s="40"/>
      <c r="OCG21" s="40"/>
      <c r="ODF21" s="40"/>
      <c r="OEE21" s="40"/>
      <c r="OFD21" s="40"/>
      <c r="OGC21" s="40"/>
      <c r="OHB21" s="40"/>
      <c r="OIA21" s="40"/>
      <c r="OIZ21" s="40"/>
      <c r="OJY21" s="40"/>
      <c r="OKX21" s="40"/>
      <c r="OLW21" s="40"/>
      <c r="OMV21" s="40"/>
      <c r="ONU21" s="40"/>
      <c r="OOT21" s="40"/>
      <c r="OPS21" s="40"/>
      <c r="OQR21" s="40"/>
      <c r="ORQ21" s="40"/>
      <c r="OSP21" s="40"/>
      <c r="OTO21" s="40"/>
      <c r="OUN21" s="40"/>
      <c r="OVM21" s="40"/>
      <c r="OWL21" s="40"/>
      <c r="OXK21" s="40"/>
      <c r="OYJ21" s="40"/>
      <c r="OZI21" s="40"/>
      <c r="PAH21" s="40"/>
      <c r="PBG21" s="40"/>
      <c r="PCF21" s="40"/>
      <c r="PDE21" s="40"/>
      <c r="PED21" s="40"/>
      <c r="PFC21" s="40"/>
      <c r="PGB21" s="40"/>
      <c r="PHA21" s="40"/>
      <c r="PHZ21" s="40"/>
      <c r="PIY21" s="40"/>
      <c r="PJX21" s="40"/>
      <c r="PKW21" s="40"/>
      <c r="PLV21" s="40"/>
      <c r="PMU21" s="40"/>
      <c r="PNT21" s="40"/>
      <c r="POS21" s="40"/>
      <c r="PPR21" s="40"/>
      <c r="PQQ21" s="40"/>
      <c r="PRP21" s="40"/>
      <c r="PSO21" s="40"/>
      <c r="PTN21" s="40"/>
      <c r="PUM21" s="40"/>
      <c r="PVL21" s="40"/>
      <c r="PWK21" s="40"/>
      <c r="PXJ21" s="40"/>
      <c r="PYI21" s="40"/>
      <c r="PZH21" s="40"/>
      <c r="QAG21" s="40"/>
      <c r="QBF21" s="40"/>
      <c r="QCE21" s="40"/>
      <c r="QDD21" s="40"/>
      <c r="QEC21" s="40"/>
      <c r="QFB21" s="40"/>
      <c r="QGA21" s="40"/>
      <c r="QGZ21" s="40"/>
      <c r="QHY21" s="40"/>
      <c r="QIX21" s="40"/>
      <c r="QJW21" s="40"/>
      <c r="QKV21" s="40"/>
      <c r="QLU21" s="40"/>
      <c r="QMT21" s="40"/>
      <c r="QNS21" s="40"/>
      <c r="QOR21" s="40"/>
      <c r="QPQ21" s="40"/>
      <c r="QQP21" s="40"/>
      <c r="QRO21" s="40"/>
      <c r="QSN21" s="40"/>
      <c r="QTM21" s="40"/>
      <c r="QUL21" s="40"/>
      <c r="QVK21" s="40"/>
      <c r="QWJ21" s="40"/>
      <c r="QXI21" s="40"/>
      <c r="QYH21" s="40"/>
      <c r="QZG21" s="40"/>
      <c r="RAF21" s="40"/>
      <c r="RBE21" s="40"/>
      <c r="RCD21" s="40"/>
      <c r="RDC21" s="40"/>
      <c r="REB21" s="40"/>
      <c r="RFA21" s="40"/>
      <c r="RFZ21" s="40"/>
      <c r="RGY21" s="40"/>
      <c r="RHX21" s="40"/>
      <c r="RIW21" s="40"/>
      <c r="RJV21" s="40"/>
      <c r="RKU21" s="40"/>
      <c r="RLT21" s="40"/>
      <c r="RMS21" s="40"/>
      <c r="RNR21" s="40"/>
      <c r="ROQ21" s="40"/>
      <c r="RPP21" s="40"/>
      <c r="RQO21" s="40"/>
      <c r="RRN21" s="40"/>
      <c r="RSM21" s="40"/>
      <c r="RTL21" s="40"/>
      <c r="RUK21" s="40"/>
      <c r="RVJ21" s="40"/>
      <c r="RWI21" s="40"/>
      <c r="RXH21" s="40"/>
      <c r="RYG21" s="40"/>
      <c r="RZF21" s="40"/>
      <c r="SAE21" s="40"/>
      <c r="SBD21" s="40"/>
      <c r="SCC21" s="40"/>
      <c r="SDB21" s="40"/>
      <c r="SEA21" s="40"/>
      <c r="SEZ21" s="40"/>
      <c r="SFY21" s="40"/>
      <c r="SGX21" s="40"/>
      <c r="SHW21" s="40"/>
      <c r="SIV21" s="40"/>
      <c r="SJU21" s="40"/>
      <c r="SKT21" s="40"/>
      <c r="SLS21" s="40"/>
      <c r="SMR21" s="40"/>
      <c r="SNQ21" s="40"/>
      <c r="SOP21" s="40"/>
      <c r="SPO21" s="40"/>
      <c r="SQN21" s="40"/>
      <c r="SRM21" s="40"/>
      <c r="SSL21" s="40"/>
      <c r="STK21" s="40"/>
      <c r="SUJ21" s="40"/>
      <c r="SVI21" s="40"/>
      <c r="SWH21" s="40"/>
      <c r="SXG21" s="40"/>
      <c r="SYF21" s="40"/>
      <c r="SZE21" s="40"/>
      <c r="TAD21" s="40"/>
      <c r="TBC21" s="40"/>
      <c r="TCB21" s="40"/>
      <c r="TDA21" s="40"/>
      <c r="TDZ21" s="40"/>
      <c r="TEY21" s="40"/>
      <c r="TFX21" s="40"/>
      <c r="TGW21" s="40"/>
      <c r="THV21" s="40"/>
      <c r="TIU21" s="40"/>
      <c r="TJT21" s="40"/>
      <c r="TKS21" s="40"/>
      <c r="TLR21" s="40"/>
      <c r="TMQ21" s="40"/>
      <c r="TNP21" s="40"/>
      <c r="TOO21" s="40"/>
      <c r="TPN21" s="40"/>
      <c r="TQM21" s="40"/>
      <c r="TRL21" s="40"/>
      <c r="TSK21" s="40"/>
      <c r="TTJ21" s="40"/>
      <c r="TUI21" s="40"/>
      <c r="TVH21" s="40"/>
      <c r="TWG21" s="40"/>
      <c r="TXF21" s="40"/>
      <c r="TYE21" s="40"/>
      <c r="TZD21" s="40"/>
      <c r="UAC21" s="40"/>
      <c r="UBB21" s="40"/>
      <c r="UCA21" s="40"/>
      <c r="UCZ21" s="40"/>
      <c r="UDY21" s="40"/>
      <c r="UEX21" s="40"/>
      <c r="UFW21" s="40"/>
      <c r="UGV21" s="40"/>
      <c r="UHU21" s="40"/>
      <c r="UIT21" s="40"/>
      <c r="UJS21" s="40"/>
      <c r="UKR21" s="40"/>
      <c r="ULQ21" s="40"/>
      <c r="UMP21" s="40"/>
      <c r="UNO21" s="40"/>
      <c r="UON21" s="40"/>
      <c r="UPM21" s="40"/>
      <c r="UQL21" s="40"/>
      <c r="URK21" s="40"/>
      <c r="USJ21" s="40"/>
      <c r="UTI21" s="40"/>
      <c r="UUH21" s="40"/>
      <c r="UVG21" s="40"/>
      <c r="UWF21" s="40"/>
      <c r="UXE21" s="40"/>
      <c r="UYD21" s="40"/>
      <c r="UZC21" s="40"/>
      <c r="VAB21" s="40"/>
      <c r="VBA21" s="40"/>
      <c r="VBZ21" s="40"/>
      <c r="VCY21" s="40"/>
      <c r="VDX21" s="40"/>
      <c r="VEW21" s="40"/>
      <c r="VFV21" s="40"/>
      <c r="VGU21" s="40"/>
      <c r="VHT21" s="40"/>
      <c r="VIS21" s="40"/>
      <c r="VJR21" s="40"/>
      <c r="VKQ21" s="40"/>
      <c r="VLP21" s="40"/>
      <c r="VMO21" s="40"/>
      <c r="VNN21" s="40"/>
      <c r="VOM21" s="40"/>
      <c r="VPL21" s="40"/>
      <c r="VQK21" s="40"/>
      <c r="VRJ21" s="40"/>
      <c r="VSI21" s="40"/>
      <c r="VTH21" s="40"/>
      <c r="VUG21" s="40"/>
      <c r="VVF21" s="40"/>
      <c r="VWE21" s="40"/>
      <c r="VXD21" s="40"/>
      <c r="VYC21" s="40"/>
      <c r="VZB21" s="40"/>
      <c r="WAA21" s="40"/>
      <c r="WAZ21" s="40"/>
      <c r="WBY21" s="40"/>
      <c r="WCX21" s="40"/>
      <c r="WDW21" s="40"/>
      <c r="WEV21" s="40"/>
      <c r="WFU21" s="40"/>
      <c r="WGT21" s="40"/>
      <c r="WHS21" s="40"/>
      <c r="WIR21" s="40"/>
      <c r="WJQ21" s="40"/>
      <c r="WKP21" s="40"/>
      <c r="WLO21" s="40"/>
      <c r="WMN21" s="40"/>
      <c r="WNM21" s="40"/>
      <c r="WOL21" s="40"/>
      <c r="WPK21" s="40"/>
      <c r="WQJ21" s="40"/>
      <c r="WRI21" s="40"/>
      <c r="WSH21" s="40"/>
      <c r="WTG21" s="40"/>
      <c r="WUF21" s="40"/>
      <c r="WVE21" s="40"/>
      <c r="WWD21" s="40"/>
      <c r="WXC21" s="40"/>
      <c r="WYB21" s="40"/>
      <c r="WZA21" s="40"/>
      <c r="WZZ21" s="40"/>
      <c r="XAY21" s="40"/>
      <c r="XBX21" s="40"/>
      <c r="XCW21" s="40"/>
      <c r="XDV21" s="40"/>
      <c r="XEU21" s="40"/>
    </row>
    <row r="22" spans="1:1000 1025:2025 2050:3050 3075:4075 4100:5100 5125:6125 6150:7150 7175:8175 8200:9200 9225:10225 10250:11250 11275:12275 12300:13300 13325:14325 14350:15350 15375:16375" ht="13.5" hidden="1" x14ac:dyDescent="0.25">
      <c r="A22" s="121" t="s">
        <v>44</v>
      </c>
      <c r="B22" s="66">
        <v>1.5</v>
      </c>
      <c r="C22" s="122">
        <v>0</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66">
        <v>4</v>
      </c>
      <c r="U22" s="66">
        <v>5.5</v>
      </c>
      <c r="V22" s="66">
        <v>2.5</v>
      </c>
      <c r="W22" s="66"/>
      <c r="X22" s="66">
        <v>1.5</v>
      </c>
      <c r="Y22" s="66"/>
      <c r="Z22" s="121">
        <v>2.5</v>
      </c>
      <c r="AA22" s="121">
        <v>4</v>
      </c>
      <c r="AB22" s="121">
        <v>5.5</v>
      </c>
      <c r="AC22" s="121"/>
      <c r="AD22" s="121"/>
    </row>
    <row r="23" spans="1:1000 1025:2025 2050:3050 3075:4075 4100:5100 5125:6125 6150:7150 7175:8175 8200:9200 9225:10225 10250:11250 11275:12275 12300:13300 13325:14325 14350:15350 15375:16375" ht="13.5" hidden="1" x14ac:dyDescent="0.25">
      <c r="A23" s="121" t="s">
        <v>45</v>
      </c>
      <c r="B23" s="66">
        <v>4.5999999999999996</v>
      </c>
      <c r="C23" s="122">
        <v>0</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66">
        <v>4</v>
      </c>
      <c r="U23" s="66">
        <v>5.5</v>
      </c>
      <c r="V23" s="66">
        <v>2.5</v>
      </c>
      <c r="W23" s="66"/>
      <c r="X23" s="66">
        <v>4.5999999999999996</v>
      </c>
      <c r="Y23" s="66"/>
      <c r="Z23" s="121">
        <v>2.5</v>
      </c>
      <c r="AA23" s="121">
        <v>4</v>
      </c>
      <c r="AB23" s="121">
        <v>5.5</v>
      </c>
      <c r="AC23" s="121"/>
      <c r="AD23" s="121"/>
    </row>
    <row r="24" spans="1:1000 1025:2025 2050:3050 3075:4075 4100:5100 5125:6125 6150:7150 7175:8175 8200:9200 9225:10225 10250:11250 11275:12275 12300:13300 13325:14325 14350:15350 15375:16375" x14ac:dyDescent="0.25">
      <c r="A24" s="18" t="s">
        <v>46</v>
      </c>
      <c r="B24" s="166">
        <v>-0.1</v>
      </c>
      <c r="C24" s="66">
        <v>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4</v>
      </c>
      <c r="U24" s="66">
        <v>5.5</v>
      </c>
      <c r="V24" s="66">
        <v>2.5</v>
      </c>
      <c r="W24" s="125"/>
      <c r="X24" s="66">
        <v>-0.1</v>
      </c>
      <c r="Y24" s="125"/>
      <c r="Z24" s="66">
        <v>2.5</v>
      </c>
      <c r="AA24" s="66">
        <v>4</v>
      </c>
      <c r="AB24" s="66">
        <v>5.5</v>
      </c>
      <c r="AC24" s="66"/>
      <c r="AD24" s="66"/>
    </row>
    <row r="25" spans="1:1000 1025:2025 2050:3050 3075:4075 4100:5100 5125:6125 6150:7150 7175:8175 8200:9200 9225:10225 10250:11250 11275:12275 12300:13300 13325:14325 14350:15350 15375:16375" x14ac:dyDescent="0.25">
      <c r="A25" s="18" t="s">
        <v>47</v>
      </c>
      <c r="B25" s="166">
        <v>1.1000000000000001</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4</v>
      </c>
      <c r="U25" s="66">
        <v>5.5</v>
      </c>
      <c r="V25" s="66">
        <v>2.5</v>
      </c>
      <c r="W25" s="125"/>
      <c r="X25" s="66">
        <v>1.1000000000000001</v>
      </c>
      <c r="Y25" s="125"/>
      <c r="Z25" s="66">
        <v>2.5</v>
      </c>
      <c r="AA25" s="66">
        <v>4</v>
      </c>
      <c r="AB25" s="66">
        <v>5.5</v>
      </c>
      <c r="AC25" s="66"/>
      <c r="AD25" s="66"/>
    </row>
    <row r="26" spans="1:1000 1025:2025 2050:3050 3075:4075 4100:5100 5125:6125 6150:7150 7175:8175 8200:9200 9225:10225 10250:11250 11275:12275 12300:13300 13325:14325 14350:15350 15375:16375" x14ac:dyDescent="0.25">
      <c r="A26" s="18" t="s">
        <v>48</v>
      </c>
      <c r="B26" s="166">
        <v>1</v>
      </c>
      <c r="C26" s="166">
        <v>0</v>
      </c>
      <c r="D26" s="166">
        <v>0</v>
      </c>
      <c r="E26" s="166">
        <v>0</v>
      </c>
      <c r="F26" s="166">
        <v>0</v>
      </c>
      <c r="G26" s="166">
        <v>0</v>
      </c>
      <c r="H26" s="166">
        <v>0</v>
      </c>
      <c r="I26" s="166">
        <v>0</v>
      </c>
      <c r="J26" s="166">
        <v>0</v>
      </c>
      <c r="K26" s="166">
        <v>0</v>
      </c>
      <c r="L26" s="166">
        <v>0</v>
      </c>
      <c r="M26" s="166">
        <v>0</v>
      </c>
      <c r="N26" s="166">
        <v>0</v>
      </c>
      <c r="O26" s="166">
        <v>0</v>
      </c>
      <c r="P26" s="166">
        <v>0</v>
      </c>
      <c r="Q26" s="166">
        <v>0</v>
      </c>
      <c r="R26" s="166">
        <v>0</v>
      </c>
      <c r="S26" s="166">
        <v>0</v>
      </c>
      <c r="T26" s="66">
        <v>4</v>
      </c>
      <c r="U26" s="66">
        <v>5.5</v>
      </c>
      <c r="V26" s="66">
        <v>2.5</v>
      </c>
      <c r="W26" s="125"/>
      <c r="X26" s="66">
        <v>1</v>
      </c>
      <c r="Y26" s="125"/>
      <c r="Z26" s="66">
        <v>2.5</v>
      </c>
      <c r="AA26" s="66">
        <v>4</v>
      </c>
      <c r="AB26" s="66">
        <v>5.5</v>
      </c>
      <c r="AC26" s="66"/>
      <c r="AD26" s="66"/>
    </row>
    <row r="27" spans="1:1000 1025:2025 2050:3050 3075:4075 4100:5100 5125:6125 6150:7150 7175:8175 8200:9200 9225:10225 10250:11250 11275:12275 12300:13300 13325:14325 14350:15350 15375:16375" x14ac:dyDescent="0.25">
      <c r="A27" s="18" t="s">
        <v>49</v>
      </c>
      <c r="B27" s="166">
        <v>2.6</v>
      </c>
      <c r="C27" s="166">
        <v>0</v>
      </c>
      <c r="D27" s="166">
        <v>0</v>
      </c>
      <c r="E27" s="166">
        <v>0</v>
      </c>
      <c r="F27" s="166">
        <v>0</v>
      </c>
      <c r="G27" s="166">
        <v>0</v>
      </c>
      <c r="H27" s="166">
        <v>0</v>
      </c>
      <c r="I27" s="166">
        <v>0</v>
      </c>
      <c r="J27" s="166">
        <v>0</v>
      </c>
      <c r="K27" s="166">
        <v>0</v>
      </c>
      <c r="L27" s="166">
        <v>0</v>
      </c>
      <c r="M27" s="166">
        <v>0</v>
      </c>
      <c r="N27" s="166">
        <v>0</v>
      </c>
      <c r="O27" s="166">
        <v>0</v>
      </c>
      <c r="P27" s="166">
        <v>0</v>
      </c>
      <c r="Q27" s="166">
        <v>0</v>
      </c>
      <c r="R27" s="166">
        <v>0</v>
      </c>
      <c r="S27" s="166">
        <v>0</v>
      </c>
      <c r="T27" s="66">
        <v>4</v>
      </c>
      <c r="U27" s="66">
        <v>5.5</v>
      </c>
      <c r="V27" s="66">
        <v>2.5</v>
      </c>
      <c r="W27" s="125"/>
      <c r="X27" s="66">
        <v>2.6</v>
      </c>
      <c r="Y27" s="125"/>
      <c r="Z27" s="66">
        <v>2.5</v>
      </c>
      <c r="AA27" s="66">
        <v>4</v>
      </c>
      <c r="AB27" s="66">
        <v>5.5</v>
      </c>
      <c r="AC27" s="66"/>
      <c r="AD27" s="66"/>
    </row>
    <row r="28" spans="1:1000 1025:2025 2050:3050 3075:4075 4100:5100 5125:6125 6150:7150 7175:8175 8200:9200 9225:10225 10250:11250 11275:12275 12300:13300 13325:14325 14350:15350 15375:16375" x14ac:dyDescent="0.25">
      <c r="A28" s="18" t="s">
        <v>50</v>
      </c>
      <c r="B28" s="166">
        <v>3.7</v>
      </c>
      <c r="C28" s="166">
        <v>0</v>
      </c>
      <c r="D28" s="166">
        <v>0</v>
      </c>
      <c r="E28" s="166">
        <v>0</v>
      </c>
      <c r="F28" s="166">
        <v>0</v>
      </c>
      <c r="G28" s="166">
        <v>0</v>
      </c>
      <c r="H28" s="166">
        <v>0</v>
      </c>
      <c r="I28" s="166">
        <v>0</v>
      </c>
      <c r="J28" s="166">
        <v>0</v>
      </c>
      <c r="K28" s="166">
        <v>0</v>
      </c>
      <c r="L28" s="166">
        <v>0</v>
      </c>
      <c r="M28" s="166">
        <v>0</v>
      </c>
      <c r="N28" s="166">
        <v>0</v>
      </c>
      <c r="O28" s="166">
        <v>0</v>
      </c>
      <c r="P28" s="166">
        <v>0</v>
      </c>
      <c r="Q28" s="166">
        <v>0</v>
      </c>
      <c r="R28" s="166">
        <v>0</v>
      </c>
      <c r="S28" s="166">
        <v>0</v>
      </c>
      <c r="T28" s="66">
        <v>4</v>
      </c>
      <c r="U28" s="66">
        <v>5.5</v>
      </c>
      <c r="V28" s="66">
        <v>2.5</v>
      </c>
      <c r="W28" s="66"/>
      <c r="X28" s="66">
        <v>3.7</v>
      </c>
      <c r="Y28" s="125"/>
      <c r="Z28" s="66">
        <v>2.5</v>
      </c>
      <c r="AA28" s="66">
        <v>4</v>
      </c>
      <c r="AB28" s="66">
        <v>5.5</v>
      </c>
      <c r="AC28" s="66"/>
      <c r="AD28" s="66"/>
    </row>
    <row r="29" spans="1:1000 1025:2025 2050:3050 3075:4075 4100:5100 5125:6125 6150:7150 7175:8175 8200:9200 9225:10225 10250:11250 11275:12275 12300:13300 13325:14325 14350:15350 15375:16375" x14ac:dyDescent="0.25">
      <c r="A29" s="18" t="s">
        <v>51</v>
      </c>
      <c r="B29" s="166">
        <v>0.9</v>
      </c>
      <c r="C29" s="166">
        <v>0</v>
      </c>
      <c r="D29" s="166">
        <v>0</v>
      </c>
      <c r="E29" s="166">
        <v>0</v>
      </c>
      <c r="F29" s="166">
        <v>0</v>
      </c>
      <c r="G29" s="166">
        <v>0</v>
      </c>
      <c r="H29" s="166">
        <v>0</v>
      </c>
      <c r="I29" s="166">
        <v>0</v>
      </c>
      <c r="J29" s="166">
        <v>0</v>
      </c>
      <c r="K29" s="166">
        <v>0</v>
      </c>
      <c r="L29" s="166">
        <v>0</v>
      </c>
      <c r="M29" s="166">
        <v>0</v>
      </c>
      <c r="N29" s="166">
        <v>0</v>
      </c>
      <c r="O29" s="166">
        <v>0</v>
      </c>
      <c r="P29" s="166">
        <v>0</v>
      </c>
      <c r="Q29" s="166">
        <v>0</v>
      </c>
      <c r="R29" s="166">
        <v>0</v>
      </c>
      <c r="S29" s="166">
        <v>0</v>
      </c>
      <c r="T29" s="66">
        <v>4</v>
      </c>
      <c r="U29" s="66">
        <v>5.5</v>
      </c>
      <c r="V29" s="66">
        <v>2.5</v>
      </c>
      <c r="W29" s="66"/>
      <c r="X29" s="66">
        <v>0.9</v>
      </c>
      <c r="Y29" s="125"/>
      <c r="Z29" s="66">
        <v>2.5</v>
      </c>
      <c r="AA29" s="66">
        <v>4</v>
      </c>
      <c r="AB29" s="66">
        <v>5.5</v>
      </c>
      <c r="AC29" s="66"/>
      <c r="AD29" s="66"/>
    </row>
    <row r="30" spans="1:1000 1025:2025 2050:3050 3075:4075 4100:5100 5125:6125 6150:7150 7175:8175 8200:9200 9225:10225 10250:11250 11275:12275 12300:13300 13325:14325 14350:15350 15375:16375" x14ac:dyDescent="0.25">
      <c r="A30" s="18" t="s">
        <v>52</v>
      </c>
      <c r="B30" s="166">
        <v>3.5</v>
      </c>
      <c r="C30" s="166">
        <v>0</v>
      </c>
      <c r="D30" s="166">
        <v>0</v>
      </c>
      <c r="E30" s="166">
        <v>0</v>
      </c>
      <c r="F30" s="166">
        <v>0</v>
      </c>
      <c r="G30" s="166">
        <v>0</v>
      </c>
      <c r="H30" s="166">
        <v>0</v>
      </c>
      <c r="I30" s="166">
        <v>0</v>
      </c>
      <c r="J30" s="166">
        <v>0</v>
      </c>
      <c r="K30" s="166">
        <v>0</v>
      </c>
      <c r="L30" s="166">
        <v>0</v>
      </c>
      <c r="M30" s="166">
        <v>0</v>
      </c>
      <c r="N30" s="166">
        <v>0</v>
      </c>
      <c r="O30" s="166">
        <v>0</v>
      </c>
      <c r="P30" s="166">
        <v>0</v>
      </c>
      <c r="Q30" s="166">
        <v>0</v>
      </c>
      <c r="R30" s="166">
        <v>0</v>
      </c>
      <c r="S30" s="166">
        <v>0</v>
      </c>
      <c r="T30" s="66">
        <v>4</v>
      </c>
      <c r="U30" s="66">
        <v>5.5</v>
      </c>
      <c r="V30" s="66">
        <v>2.5</v>
      </c>
      <c r="W30" s="66"/>
      <c r="X30" s="66">
        <v>3.5</v>
      </c>
      <c r="Y30" s="125"/>
      <c r="Z30" s="66">
        <v>2.5</v>
      </c>
      <c r="AA30" s="66">
        <v>4</v>
      </c>
      <c r="AB30" s="66">
        <v>5.5</v>
      </c>
      <c r="AC30" s="66"/>
      <c r="AD30" s="66"/>
    </row>
    <row r="31" spans="1:1000 1025:2025 2050:3050 3075:4075 4100:5100 5125:6125 6150:7150 7175:8175 8200:9200 9225:10225 10250:11250 11275:12275 12300:13300 13325:14325 14350:15350 15375:16375" x14ac:dyDescent="0.25">
      <c r="A31" s="18" t="s">
        <v>53</v>
      </c>
      <c r="B31" s="166">
        <v>1.8</v>
      </c>
      <c r="C31" s="166">
        <v>0</v>
      </c>
      <c r="D31" s="166">
        <v>0</v>
      </c>
      <c r="E31" s="166">
        <v>0</v>
      </c>
      <c r="F31" s="166">
        <v>0</v>
      </c>
      <c r="G31" s="166">
        <v>0</v>
      </c>
      <c r="H31" s="166">
        <v>0</v>
      </c>
      <c r="I31" s="166">
        <v>0</v>
      </c>
      <c r="J31" s="166">
        <v>0</v>
      </c>
      <c r="K31" s="166">
        <v>0</v>
      </c>
      <c r="L31" s="166">
        <v>0</v>
      </c>
      <c r="M31" s="166">
        <v>0</v>
      </c>
      <c r="N31" s="166">
        <v>0</v>
      </c>
      <c r="O31" s="166">
        <v>0</v>
      </c>
      <c r="P31" s="166">
        <v>0</v>
      </c>
      <c r="Q31" s="166">
        <v>0</v>
      </c>
      <c r="R31" s="166">
        <v>0</v>
      </c>
      <c r="S31" s="166">
        <v>0</v>
      </c>
      <c r="T31" s="66">
        <v>4</v>
      </c>
      <c r="U31" s="66">
        <v>5.5</v>
      </c>
      <c r="V31" s="66">
        <v>2.5</v>
      </c>
      <c r="W31" s="66"/>
      <c r="X31" s="66">
        <v>1.8</v>
      </c>
      <c r="Y31" s="125"/>
      <c r="Z31" s="66">
        <v>2.5</v>
      </c>
      <c r="AA31" s="66">
        <v>4</v>
      </c>
      <c r="AB31" s="66">
        <v>5.5</v>
      </c>
      <c r="AC31" s="66"/>
      <c r="AD31" s="66"/>
    </row>
    <row r="32" spans="1:1000 1025:2025 2050:3050 3075:4075 4100:5100 5125:6125 6150:7150 7175:8175 8200:9200 9225:10225 10250:11250 11275:12275 12300:13300 13325:14325 14350:15350 15375:16375" x14ac:dyDescent="0.25">
      <c r="A32" s="18" t="s">
        <v>54</v>
      </c>
      <c r="B32" s="166">
        <v>1.9</v>
      </c>
      <c r="C32" s="166">
        <v>0</v>
      </c>
      <c r="D32" s="166">
        <v>0</v>
      </c>
      <c r="E32" s="166">
        <v>0</v>
      </c>
      <c r="F32" s="166">
        <v>0</v>
      </c>
      <c r="G32" s="166">
        <v>0</v>
      </c>
      <c r="H32" s="166">
        <v>0</v>
      </c>
      <c r="I32" s="166">
        <v>0</v>
      </c>
      <c r="J32" s="166">
        <v>0</v>
      </c>
      <c r="K32" s="166">
        <v>0</v>
      </c>
      <c r="L32" s="166">
        <v>0</v>
      </c>
      <c r="M32" s="166">
        <v>0</v>
      </c>
      <c r="N32" s="166">
        <v>0</v>
      </c>
      <c r="O32" s="166">
        <v>0</v>
      </c>
      <c r="P32" s="166">
        <v>0</v>
      </c>
      <c r="Q32" s="166">
        <v>0</v>
      </c>
      <c r="R32" s="166">
        <v>0</v>
      </c>
      <c r="S32" s="166">
        <v>0</v>
      </c>
      <c r="T32" s="66">
        <v>4</v>
      </c>
      <c r="U32" s="66">
        <v>5.5</v>
      </c>
      <c r="V32" s="66">
        <v>2.5</v>
      </c>
      <c r="W32" s="66"/>
      <c r="X32" s="66">
        <v>1.9</v>
      </c>
      <c r="Y32" s="125"/>
      <c r="Z32" s="66">
        <v>2.5</v>
      </c>
      <c r="AA32" s="66">
        <v>4</v>
      </c>
      <c r="AB32" s="66">
        <v>5.5</v>
      </c>
      <c r="AC32" s="66"/>
      <c r="AD32" s="66"/>
    </row>
    <row r="33" spans="1:30" x14ac:dyDescent="0.25">
      <c r="A33" s="18" t="s">
        <v>55</v>
      </c>
      <c r="B33" s="166">
        <v>2.5</v>
      </c>
      <c r="C33" s="166">
        <v>0</v>
      </c>
      <c r="D33" s="166">
        <v>0</v>
      </c>
      <c r="E33" s="166">
        <v>0</v>
      </c>
      <c r="F33" s="166">
        <v>0</v>
      </c>
      <c r="G33" s="166">
        <v>0</v>
      </c>
      <c r="H33" s="166">
        <v>0</v>
      </c>
      <c r="I33" s="166">
        <v>0</v>
      </c>
      <c r="J33" s="166">
        <v>0</v>
      </c>
      <c r="K33" s="166">
        <v>0</v>
      </c>
      <c r="L33" s="166">
        <v>0</v>
      </c>
      <c r="M33" s="166">
        <v>0</v>
      </c>
      <c r="N33" s="166">
        <v>0</v>
      </c>
      <c r="O33" s="166">
        <v>0</v>
      </c>
      <c r="P33" s="166">
        <v>0</v>
      </c>
      <c r="Q33" s="166">
        <v>0</v>
      </c>
      <c r="R33" s="166">
        <v>0</v>
      </c>
      <c r="S33" s="166">
        <v>0</v>
      </c>
      <c r="T33" s="66">
        <v>4</v>
      </c>
      <c r="U33" s="66">
        <v>5.5</v>
      </c>
      <c r="V33" s="66">
        <v>2.5</v>
      </c>
      <c r="W33" s="66"/>
      <c r="X33" s="66">
        <v>2.5</v>
      </c>
      <c r="Y33" s="66"/>
      <c r="Z33" s="66">
        <v>2.5</v>
      </c>
      <c r="AA33" s="66">
        <v>4</v>
      </c>
      <c r="AB33" s="66">
        <v>5.5</v>
      </c>
      <c r="AC33" s="66"/>
      <c r="AD33" s="66"/>
    </row>
    <row r="34" spans="1:30" x14ac:dyDescent="0.25">
      <c r="A34" s="18" t="s">
        <v>56</v>
      </c>
      <c r="B34" s="166">
        <v>0.5</v>
      </c>
      <c r="C34" s="166">
        <v>0</v>
      </c>
      <c r="D34" s="166">
        <v>0</v>
      </c>
      <c r="E34" s="166">
        <v>0</v>
      </c>
      <c r="F34" s="166">
        <v>0</v>
      </c>
      <c r="G34" s="166">
        <v>0</v>
      </c>
      <c r="H34" s="166">
        <v>0</v>
      </c>
      <c r="I34" s="166">
        <v>0</v>
      </c>
      <c r="J34" s="166">
        <v>0</v>
      </c>
      <c r="K34" s="166">
        <v>0</v>
      </c>
      <c r="L34" s="166">
        <v>0</v>
      </c>
      <c r="M34" s="166">
        <v>0</v>
      </c>
      <c r="N34" s="166">
        <v>0</v>
      </c>
      <c r="O34" s="166">
        <v>0</v>
      </c>
      <c r="P34" s="166">
        <v>0</v>
      </c>
      <c r="Q34" s="166">
        <v>0</v>
      </c>
      <c r="R34" s="166">
        <v>0</v>
      </c>
      <c r="S34" s="166">
        <v>0</v>
      </c>
      <c r="T34" s="66">
        <v>4</v>
      </c>
      <c r="U34" s="66">
        <v>5.5</v>
      </c>
      <c r="V34" s="66">
        <v>2.5</v>
      </c>
      <c r="W34" s="66"/>
      <c r="X34" s="66">
        <v>0.5</v>
      </c>
      <c r="Y34" s="66"/>
      <c r="Z34" s="66">
        <v>2.5</v>
      </c>
      <c r="AA34" s="66">
        <v>4</v>
      </c>
      <c r="AB34" s="66">
        <v>5.5</v>
      </c>
      <c r="AC34" s="66"/>
      <c r="AD34" s="66"/>
    </row>
    <row r="35" spans="1:30" x14ac:dyDescent="0.25">
      <c r="A35" s="18" t="s">
        <v>57</v>
      </c>
      <c r="B35" s="166">
        <v>0.7</v>
      </c>
      <c r="C35" s="166">
        <v>0</v>
      </c>
      <c r="D35" s="166">
        <v>0</v>
      </c>
      <c r="E35" s="166">
        <v>0</v>
      </c>
      <c r="F35" s="166">
        <v>0</v>
      </c>
      <c r="G35" s="166">
        <v>0</v>
      </c>
      <c r="H35" s="166">
        <v>0</v>
      </c>
      <c r="I35" s="166">
        <v>0</v>
      </c>
      <c r="J35" s="166">
        <v>0</v>
      </c>
      <c r="K35" s="166">
        <v>0</v>
      </c>
      <c r="L35" s="166">
        <v>0</v>
      </c>
      <c r="M35" s="166">
        <v>0</v>
      </c>
      <c r="N35" s="166">
        <v>0</v>
      </c>
      <c r="O35" s="166">
        <v>0</v>
      </c>
      <c r="P35" s="166">
        <v>0</v>
      </c>
      <c r="Q35" s="166">
        <v>0</v>
      </c>
      <c r="R35" s="166">
        <v>0</v>
      </c>
      <c r="S35" s="166">
        <v>0</v>
      </c>
      <c r="T35" s="66">
        <v>4</v>
      </c>
      <c r="U35" s="66">
        <v>5.5</v>
      </c>
      <c r="V35" s="66">
        <v>2.5</v>
      </c>
      <c r="W35" s="66"/>
      <c r="X35" s="66">
        <v>0.7</v>
      </c>
      <c r="Y35" s="66"/>
      <c r="Z35" s="66">
        <v>2.5</v>
      </c>
      <c r="AA35" s="66">
        <v>4</v>
      </c>
      <c r="AB35" s="66">
        <v>5.5</v>
      </c>
      <c r="AC35" s="66"/>
      <c r="AD35" s="66"/>
    </row>
    <row r="36" spans="1:30" x14ac:dyDescent="0.25">
      <c r="A36" s="18" t="s">
        <v>58</v>
      </c>
      <c r="B36" s="166">
        <v>-0.1</v>
      </c>
      <c r="C36" s="166">
        <v>0</v>
      </c>
      <c r="D36" s="166">
        <v>0</v>
      </c>
      <c r="E36" s="166">
        <v>0</v>
      </c>
      <c r="F36" s="166">
        <v>0</v>
      </c>
      <c r="G36" s="166">
        <v>0</v>
      </c>
      <c r="H36" s="166">
        <v>0</v>
      </c>
      <c r="I36" s="166">
        <v>0</v>
      </c>
      <c r="J36" s="166">
        <v>0</v>
      </c>
      <c r="K36" s="166">
        <v>0</v>
      </c>
      <c r="L36" s="166">
        <v>0</v>
      </c>
      <c r="M36" s="166">
        <v>0</v>
      </c>
      <c r="N36" s="166">
        <v>0</v>
      </c>
      <c r="O36" s="166">
        <v>0</v>
      </c>
      <c r="P36" s="166">
        <v>0</v>
      </c>
      <c r="Q36" s="166">
        <v>0</v>
      </c>
      <c r="R36" s="166">
        <v>0</v>
      </c>
      <c r="S36" s="166">
        <v>0</v>
      </c>
      <c r="T36" s="66">
        <v>4</v>
      </c>
      <c r="U36" s="66">
        <v>5.5</v>
      </c>
      <c r="V36" s="66">
        <v>2.5</v>
      </c>
      <c r="W36" s="66"/>
      <c r="X36" s="66">
        <v>-0.1</v>
      </c>
      <c r="Y36" s="66"/>
      <c r="Z36" s="66">
        <v>2.5</v>
      </c>
      <c r="AA36" s="66">
        <v>4</v>
      </c>
      <c r="AB36" s="66">
        <v>5.5</v>
      </c>
      <c r="AC36" s="66"/>
      <c r="AD36" s="66"/>
    </row>
    <row r="37" spans="1:30" x14ac:dyDescent="0.25">
      <c r="A37" s="18" t="s">
        <v>59</v>
      </c>
      <c r="B37" s="166">
        <v>1.7</v>
      </c>
      <c r="C37" s="166">
        <v>0</v>
      </c>
      <c r="D37" s="166">
        <v>0</v>
      </c>
      <c r="E37" s="166">
        <v>0</v>
      </c>
      <c r="F37" s="166">
        <v>0</v>
      </c>
      <c r="G37" s="166">
        <v>0</v>
      </c>
      <c r="H37" s="166">
        <v>0</v>
      </c>
      <c r="I37" s="166">
        <v>0</v>
      </c>
      <c r="J37" s="166">
        <v>0</v>
      </c>
      <c r="K37" s="166">
        <v>0</v>
      </c>
      <c r="L37" s="166">
        <v>0</v>
      </c>
      <c r="M37" s="166">
        <v>0</v>
      </c>
      <c r="N37" s="166">
        <v>0</v>
      </c>
      <c r="O37" s="166">
        <v>0</v>
      </c>
      <c r="P37" s="166">
        <v>0</v>
      </c>
      <c r="Q37" s="166">
        <v>0</v>
      </c>
      <c r="R37" s="166">
        <v>0</v>
      </c>
      <c r="S37" s="166">
        <v>0</v>
      </c>
      <c r="T37" s="66">
        <v>4</v>
      </c>
      <c r="U37" s="66">
        <v>5.5</v>
      </c>
      <c r="V37" s="66">
        <v>2.5</v>
      </c>
      <c r="W37" s="66"/>
      <c r="X37" s="66">
        <v>1.7</v>
      </c>
      <c r="Y37" s="66"/>
      <c r="Z37" s="66">
        <v>2.5</v>
      </c>
      <c r="AA37" s="66">
        <v>4</v>
      </c>
      <c r="AB37" s="66">
        <v>5.5</v>
      </c>
      <c r="AC37" s="66"/>
      <c r="AD37" s="66"/>
    </row>
    <row r="38" spans="1:30" x14ac:dyDescent="0.25">
      <c r="A38" s="18" t="s">
        <v>60</v>
      </c>
      <c r="B38" s="166">
        <v>1.4</v>
      </c>
      <c r="C38" s="166">
        <v>0</v>
      </c>
      <c r="D38" s="166">
        <v>0</v>
      </c>
      <c r="E38" s="166">
        <v>0</v>
      </c>
      <c r="F38" s="166">
        <v>0</v>
      </c>
      <c r="G38" s="166">
        <v>0</v>
      </c>
      <c r="H38" s="166">
        <v>0</v>
      </c>
      <c r="I38" s="166">
        <v>0</v>
      </c>
      <c r="J38" s="166">
        <v>0</v>
      </c>
      <c r="K38" s="166">
        <v>0</v>
      </c>
      <c r="L38" s="166">
        <v>0</v>
      </c>
      <c r="M38" s="166">
        <v>0</v>
      </c>
      <c r="N38" s="166">
        <v>0</v>
      </c>
      <c r="O38" s="166">
        <v>0</v>
      </c>
      <c r="P38" s="166">
        <v>0</v>
      </c>
      <c r="Q38" s="166">
        <v>0</v>
      </c>
      <c r="R38" s="166">
        <v>0</v>
      </c>
      <c r="S38" s="166">
        <v>0</v>
      </c>
      <c r="T38" s="66">
        <v>4</v>
      </c>
      <c r="U38" s="66">
        <v>5.5</v>
      </c>
      <c r="V38" s="66">
        <v>2.5</v>
      </c>
      <c r="W38" s="125"/>
      <c r="X38" s="125">
        <v>1.4</v>
      </c>
      <c r="Y38" s="125"/>
      <c r="Z38" s="66">
        <v>2.5</v>
      </c>
      <c r="AA38" s="66">
        <v>4</v>
      </c>
      <c r="AB38" s="66">
        <v>5.5</v>
      </c>
      <c r="AC38" s="66"/>
      <c r="AD38" s="66"/>
    </row>
    <row r="39" spans="1:30" x14ac:dyDescent="0.25">
      <c r="A39" s="18" t="s">
        <v>61</v>
      </c>
      <c r="B39" s="166">
        <v>3.6</v>
      </c>
      <c r="C39" s="166">
        <v>0</v>
      </c>
      <c r="D39" s="166">
        <v>0</v>
      </c>
      <c r="E39" s="166">
        <v>0</v>
      </c>
      <c r="F39" s="166">
        <v>0</v>
      </c>
      <c r="G39" s="166">
        <v>0</v>
      </c>
      <c r="H39" s="166">
        <v>0</v>
      </c>
      <c r="I39" s="166">
        <v>0</v>
      </c>
      <c r="J39" s="166">
        <v>0</v>
      </c>
      <c r="K39" s="166">
        <v>0</v>
      </c>
      <c r="L39" s="166">
        <v>0</v>
      </c>
      <c r="M39" s="166">
        <v>0</v>
      </c>
      <c r="N39" s="166">
        <v>0</v>
      </c>
      <c r="O39" s="166">
        <v>0</v>
      </c>
      <c r="P39" s="166">
        <v>0</v>
      </c>
      <c r="Q39" s="166">
        <v>0</v>
      </c>
      <c r="R39" s="166">
        <v>0</v>
      </c>
      <c r="S39" s="166">
        <v>0</v>
      </c>
      <c r="T39" s="66">
        <v>4</v>
      </c>
      <c r="U39" s="66">
        <v>5.5</v>
      </c>
      <c r="V39" s="66">
        <v>2.5</v>
      </c>
      <c r="W39" s="125"/>
      <c r="X39" s="125">
        <v>3.6</v>
      </c>
      <c r="Y39" s="125"/>
      <c r="Z39" s="66">
        <v>2.5</v>
      </c>
      <c r="AA39" s="66">
        <v>4</v>
      </c>
      <c r="AB39" s="66">
        <v>5.5</v>
      </c>
      <c r="AC39" s="66"/>
      <c r="AD39" s="66"/>
    </row>
    <row r="40" spans="1:30" x14ac:dyDescent="0.25">
      <c r="A40" s="18" t="s">
        <v>62</v>
      </c>
      <c r="B40" s="166">
        <v>5.8</v>
      </c>
      <c r="C40" s="166">
        <v>0</v>
      </c>
      <c r="D40" s="166">
        <v>0</v>
      </c>
      <c r="E40" s="166">
        <v>0</v>
      </c>
      <c r="F40" s="166">
        <v>0</v>
      </c>
      <c r="G40" s="166">
        <v>0</v>
      </c>
      <c r="H40" s="166">
        <v>0</v>
      </c>
      <c r="I40" s="166">
        <v>0</v>
      </c>
      <c r="J40" s="166">
        <v>0</v>
      </c>
      <c r="K40" s="166">
        <v>0</v>
      </c>
      <c r="L40" s="166">
        <v>0</v>
      </c>
      <c r="M40" s="166">
        <v>0</v>
      </c>
      <c r="N40" s="166">
        <v>0</v>
      </c>
      <c r="O40" s="166">
        <v>0</v>
      </c>
      <c r="P40" s="166">
        <v>0</v>
      </c>
      <c r="Q40" s="166">
        <v>0</v>
      </c>
      <c r="R40" s="166">
        <v>0</v>
      </c>
      <c r="S40" s="166">
        <v>0</v>
      </c>
      <c r="T40" s="66">
        <v>4</v>
      </c>
      <c r="U40" s="66">
        <v>5.5</v>
      </c>
      <c r="V40" s="66">
        <v>2.5</v>
      </c>
      <c r="W40" s="125"/>
      <c r="X40" s="125">
        <v>5.7</v>
      </c>
      <c r="Y40" s="125"/>
      <c r="Z40" s="66">
        <v>2.5</v>
      </c>
      <c r="AA40" s="66">
        <v>4</v>
      </c>
      <c r="AB40" s="66">
        <v>5.5</v>
      </c>
      <c r="AC40" s="66"/>
      <c r="AD40" s="66"/>
    </row>
    <row r="41" spans="1:30" x14ac:dyDescent="0.25">
      <c r="A41" s="18" t="s">
        <v>63</v>
      </c>
      <c r="B41" s="166">
        <v>6.5</v>
      </c>
      <c r="C41" s="166">
        <v>0</v>
      </c>
      <c r="D41" s="166">
        <v>0</v>
      </c>
      <c r="E41" s="166">
        <v>0</v>
      </c>
      <c r="F41" s="166">
        <v>0</v>
      </c>
      <c r="G41" s="166">
        <v>0</v>
      </c>
      <c r="H41" s="166">
        <v>0</v>
      </c>
      <c r="I41" s="166">
        <v>0</v>
      </c>
      <c r="J41" s="166">
        <v>0</v>
      </c>
      <c r="K41" s="166">
        <v>0</v>
      </c>
      <c r="L41" s="166">
        <v>0</v>
      </c>
      <c r="M41" s="166">
        <v>0</v>
      </c>
      <c r="N41" s="166">
        <v>0</v>
      </c>
      <c r="O41" s="166">
        <v>0</v>
      </c>
      <c r="P41" s="166">
        <v>0</v>
      </c>
      <c r="Q41" s="166">
        <v>0</v>
      </c>
      <c r="R41" s="166">
        <v>0</v>
      </c>
      <c r="S41" s="166">
        <v>0</v>
      </c>
      <c r="T41" s="66">
        <v>4</v>
      </c>
      <c r="U41" s="66">
        <v>5.5</v>
      </c>
      <c r="V41" s="66">
        <v>2.5</v>
      </c>
      <c r="W41" s="125"/>
      <c r="X41" s="125">
        <v>6.5</v>
      </c>
      <c r="Y41" s="125"/>
      <c r="Z41" s="66">
        <v>2.5</v>
      </c>
      <c r="AA41" s="66">
        <v>4</v>
      </c>
      <c r="AB41" s="66">
        <v>5.5</v>
      </c>
      <c r="AC41" s="66"/>
      <c r="AD41" s="66"/>
    </row>
    <row r="42" spans="1:30" x14ac:dyDescent="0.25">
      <c r="A42" s="18" t="s">
        <v>64</v>
      </c>
      <c r="B42" s="166">
        <v>8.9</v>
      </c>
      <c r="C42" s="166">
        <v>0</v>
      </c>
      <c r="D42" s="166">
        <v>0</v>
      </c>
      <c r="E42" s="166">
        <v>0</v>
      </c>
      <c r="F42" s="166">
        <v>0</v>
      </c>
      <c r="G42" s="166">
        <v>0</v>
      </c>
      <c r="H42" s="166">
        <v>0</v>
      </c>
      <c r="I42" s="166">
        <v>0</v>
      </c>
      <c r="J42" s="166">
        <v>0</v>
      </c>
      <c r="K42" s="166">
        <v>0</v>
      </c>
      <c r="L42" s="166">
        <v>0</v>
      </c>
      <c r="M42" s="166">
        <v>0</v>
      </c>
      <c r="N42" s="166">
        <v>0</v>
      </c>
      <c r="O42" s="166">
        <v>0</v>
      </c>
      <c r="P42" s="166">
        <v>0</v>
      </c>
      <c r="Q42" s="166">
        <v>0</v>
      </c>
      <c r="R42" s="166">
        <v>0</v>
      </c>
      <c r="S42" s="166">
        <v>0</v>
      </c>
      <c r="T42" s="66">
        <v>4</v>
      </c>
      <c r="U42" s="66">
        <v>5.5</v>
      </c>
      <c r="V42" s="66">
        <v>2.5</v>
      </c>
      <c r="W42" s="125"/>
      <c r="X42" s="125">
        <v>8.9</v>
      </c>
      <c r="Y42" s="125"/>
      <c r="Z42" s="66">
        <v>2.5</v>
      </c>
      <c r="AA42" s="66">
        <v>4</v>
      </c>
      <c r="AB42" s="66">
        <v>5.5</v>
      </c>
      <c r="AC42" s="66"/>
      <c r="AD42" s="66"/>
    </row>
    <row r="43" spans="1:30" x14ac:dyDescent="0.25">
      <c r="A43" s="18" t="s">
        <v>65</v>
      </c>
      <c r="B43" s="166">
        <v>7.7</v>
      </c>
      <c r="C43" s="166">
        <v>0</v>
      </c>
      <c r="D43" s="166">
        <v>0</v>
      </c>
      <c r="E43" s="166">
        <v>0</v>
      </c>
      <c r="F43" s="166">
        <v>0</v>
      </c>
      <c r="G43" s="166">
        <v>0</v>
      </c>
      <c r="H43" s="166">
        <v>0</v>
      </c>
      <c r="I43" s="166">
        <v>0</v>
      </c>
      <c r="J43" s="166">
        <v>0</v>
      </c>
      <c r="K43" s="166">
        <v>0</v>
      </c>
      <c r="L43" s="166">
        <v>0</v>
      </c>
      <c r="M43" s="166">
        <v>0</v>
      </c>
      <c r="N43" s="166">
        <v>0</v>
      </c>
      <c r="O43" s="166">
        <v>0</v>
      </c>
      <c r="P43" s="166">
        <v>0</v>
      </c>
      <c r="Q43" s="166">
        <v>0</v>
      </c>
      <c r="R43" s="166">
        <v>0</v>
      </c>
      <c r="S43" s="166">
        <v>0</v>
      </c>
      <c r="T43" s="66">
        <v>4</v>
      </c>
      <c r="U43" s="66">
        <v>5.5</v>
      </c>
      <c r="V43" s="66">
        <v>2.5</v>
      </c>
      <c r="W43" s="125"/>
      <c r="X43" s="125">
        <v>7.7</v>
      </c>
      <c r="Y43" s="125"/>
      <c r="Z43" s="66">
        <v>2.5</v>
      </c>
      <c r="AA43" s="66">
        <v>4</v>
      </c>
      <c r="AB43" s="66">
        <v>5.5</v>
      </c>
      <c r="AC43" s="66"/>
      <c r="AD43" s="66"/>
    </row>
    <row r="44" spans="1:30" x14ac:dyDescent="0.25">
      <c r="A44" s="18" t="s">
        <v>66</v>
      </c>
      <c r="B44" s="166">
        <v>7.4</v>
      </c>
      <c r="C44" s="166">
        <v>0</v>
      </c>
      <c r="D44" s="166">
        <v>0</v>
      </c>
      <c r="E44" s="166">
        <v>0</v>
      </c>
      <c r="F44" s="166">
        <v>0</v>
      </c>
      <c r="G44" s="166">
        <v>0</v>
      </c>
      <c r="H44" s="166">
        <v>0</v>
      </c>
      <c r="I44" s="166">
        <v>0</v>
      </c>
      <c r="J44" s="166">
        <v>0</v>
      </c>
      <c r="K44" s="166">
        <v>0</v>
      </c>
      <c r="L44" s="166">
        <v>0</v>
      </c>
      <c r="M44" s="166">
        <v>0</v>
      </c>
      <c r="N44" s="166">
        <v>0</v>
      </c>
      <c r="O44" s="166">
        <v>0</v>
      </c>
      <c r="P44" s="166">
        <v>0</v>
      </c>
      <c r="Q44" s="166">
        <v>0</v>
      </c>
      <c r="R44" s="166">
        <v>0</v>
      </c>
      <c r="S44" s="166">
        <v>0</v>
      </c>
      <c r="T44" s="66">
        <v>4</v>
      </c>
      <c r="U44" s="66">
        <v>5.5</v>
      </c>
      <c r="V44" s="66">
        <v>2.5</v>
      </c>
      <c r="W44" s="125"/>
      <c r="X44" s="125">
        <v>7.4</v>
      </c>
      <c r="Y44" s="125"/>
      <c r="Z44" s="66">
        <v>2.5</v>
      </c>
      <c r="AA44" s="66">
        <v>4</v>
      </c>
      <c r="AB44" s="66">
        <v>5.5</v>
      </c>
      <c r="AC44" s="66"/>
      <c r="AD44" s="66"/>
    </row>
    <row r="45" spans="1:30" x14ac:dyDescent="0.25">
      <c r="A45" s="18" t="s">
        <v>67</v>
      </c>
      <c r="B45" s="166">
        <v>10.274467693331786</v>
      </c>
      <c r="C45" s="166">
        <v>0</v>
      </c>
      <c r="D45" s="166">
        <v>0</v>
      </c>
      <c r="E45" s="166">
        <v>0</v>
      </c>
      <c r="F45" s="166">
        <v>0</v>
      </c>
      <c r="G45" s="166">
        <v>0</v>
      </c>
      <c r="H45" s="166">
        <v>0</v>
      </c>
      <c r="I45" s="166">
        <v>0</v>
      </c>
      <c r="J45" s="166">
        <v>0</v>
      </c>
      <c r="K45" s="166">
        <v>0</v>
      </c>
      <c r="L45" s="166">
        <v>0</v>
      </c>
      <c r="M45" s="166">
        <v>0</v>
      </c>
      <c r="N45" s="166">
        <v>0</v>
      </c>
      <c r="O45" s="166">
        <v>0</v>
      </c>
      <c r="P45" s="166">
        <v>0</v>
      </c>
      <c r="Q45" s="166">
        <v>0</v>
      </c>
      <c r="R45" s="166">
        <v>0</v>
      </c>
      <c r="S45" s="166">
        <v>0</v>
      </c>
      <c r="T45" s="66">
        <v>4</v>
      </c>
      <c r="U45" s="66">
        <v>5.5</v>
      </c>
      <c r="V45" s="66">
        <v>2.5</v>
      </c>
      <c r="W45" s="166"/>
      <c r="X45" s="166">
        <v>10.274467693331786</v>
      </c>
      <c r="Y45" s="166">
        <v>10.274467693331786</v>
      </c>
      <c r="Z45" s="66">
        <v>2.5</v>
      </c>
      <c r="AA45" s="66">
        <v>4</v>
      </c>
      <c r="AB45" s="66">
        <v>5.5</v>
      </c>
      <c r="AC45" s="66"/>
      <c r="AD45" s="66"/>
    </row>
    <row r="46" spans="1:30" x14ac:dyDescent="0.25">
      <c r="A46" s="18" t="s">
        <v>68</v>
      </c>
      <c r="B46" s="166">
        <v>9.9151144159478548</v>
      </c>
      <c r="C46" s="166">
        <v>0</v>
      </c>
      <c r="D46" s="166">
        <v>0</v>
      </c>
      <c r="E46" s="166">
        <v>0</v>
      </c>
      <c r="F46" s="166">
        <v>0</v>
      </c>
      <c r="G46" s="166">
        <v>0</v>
      </c>
      <c r="H46" s="166">
        <v>0</v>
      </c>
      <c r="I46" s="166">
        <v>0</v>
      </c>
      <c r="J46" s="166">
        <v>0</v>
      </c>
      <c r="K46" s="166">
        <v>0</v>
      </c>
      <c r="L46" s="166">
        <v>0</v>
      </c>
      <c r="M46" s="166">
        <v>0</v>
      </c>
      <c r="N46" s="166">
        <v>0</v>
      </c>
      <c r="O46" s="166">
        <v>0</v>
      </c>
      <c r="P46" s="166">
        <v>0</v>
      </c>
      <c r="Q46" s="166">
        <v>0</v>
      </c>
      <c r="R46" s="166">
        <v>0</v>
      </c>
      <c r="S46" s="166">
        <v>0</v>
      </c>
      <c r="T46" s="66">
        <v>4</v>
      </c>
      <c r="U46" s="66">
        <v>5.5</v>
      </c>
      <c r="V46" s="66">
        <v>2.5</v>
      </c>
      <c r="W46" s="166">
        <v>9.9151144159478548</v>
      </c>
      <c r="X46" s="166">
        <v>9.9151144159478548</v>
      </c>
      <c r="Y46" s="166">
        <v>9.7152830699999999</v>
      </c>
      <c r="Z46" s="66">
        <v>2.5</v>
      </c>
      <c r="AA46" s="66">
        <v>4</v>
      </c>
      <c r="AB46" s="66">
        <v>5.5</v>
      </c>
      <c r="AC46" s="66"/>
      <c r="AD46" s="66"/>
    </row>
    <row r="47" spans="1:30" x14ac:dyDescent="0.25">
      <c r="A47" s="18" t="s">
        <v>69</v>
      </c>
      <c r="B47" s="166">
        <v>8.6187758254468712</v>
      </c>
      <c r="C47" s="166">
        <v>0.1928572376086386</v>
      </c>
      <c r="D47" s="166">
        <v>0.13011986262275776</v>
      </c>
      <c r="E47" s="166">
        <v>0.10341514192898238</v>
      </c>
      <c r="F47" s="166">
        <v>8.8720983516227037E-2</v>
      </c>
      <c r="G47" s="166">
        <v>7.9674185234839712E-2</v>
      </c>
      <c r="H47" s="166">
        <v>7.3830006447311192E-2</v>
      </c>
      <c r="I47" s="166">
        <v>7.0057456266427565E-2</v>
      </c>
      <c r="J47" s="166">
        <v>6.778139970610475E-2</v>
      </c>
      <c r="K47" s="166">
        <v>0.13577589958166492</v>
      </c>
      <c r="L47" s="166">
        <v>7.0181855158381268E-2</v>
      </c>
      <c r="M47" s="166">
        <v>7.2538517495562616E-2</v>
      </c>
      <c r="N47" s="166">
        <v>7.6444671271088893E-2</v>
      </c>
      <c r="O47" s="166">
        <v>8.2495819682963045E-2</v>
      </c>
      <c r="P47" s="166">
        <v>9.1863007279918918E-2</v>
      </c>
      <c r="Q47" s="166">
        <v>0.10707755436613553</v>
      </c>
      <c r="R47" s="166">
        <v>0.13472801375325538</v>
      </c>
      <c r="S47" s="166">
        <v>0.19968721175398763</v>
      </c>
      <c r="T47" s="66">
        <v>4</v>
      </c>
      <c r="U47" s="66">
        <v>5.5</v>
      </c>
      <c r="V47" s="66">
        <v>2.5</v>
      </c>
      <c r="W47" s="166">
        <v>9.4919388500000004</v>
      </c>
      <c r="X47" s="125"/>
      <c r="Y47" s="166">
        <v>10.3162328</v>
      </c>
      <c r="Z47" s="66">
        <v>2.5</v>
      </c>
      <c r="AA47" s="66">
        <v>4</v>
      </c>
      <c r="AB47" s="66">
        <v>5.5</v>
      </c>
      <c r="AC47" s="66">
        <v>12</v>
      </c>
      <c r="AD47" s="66">
        <v>-4</v>
      </c>
    </row>
    <row r="48" spans="1:30" x14ac:dyDescent="0.25">
      <c r="A48" s="18" t="s">
        <v>70</v>
      </c>
      <c r="B48" s="166">
        <v>5.9715652678583186</v>
      </c>
      <c r="C48" s="166">
        <v>0.51428596695637019</v>
      </c>
      <c r="D48" s="166">
        <v>0.34698630032735789</v>
      </c>
      <c r="E48" s="166">
        <v>0.27577371181061761</v>
      </c>
      <c r="F48" s="166">
        <v>0.23658928937660662</v>
      </c>
      <c r="G48" s="166">
        <v>0.21246449395957345</v>
      </c>
      <c r="H48" s="166">
        <v>0.19688001719282866</v>
      </c>
      <c r="I48" s="166">
        <v>0.18681988337714017</v>
      </c>
      <c r="J48" s="166">
        <v>0.18075039921627667</v>
      </c>
      <c r="K48" s="166">
        <v>0.36206906555111118</v>
      </c>
      <c r="L48" s="166">
        <v>0.18715161375568101</v>
      </c>
      <c r="M48" s="166">
        <v>0.19343604665483305</v>
      </c>
      <c r="N48" s="166">
        <v>0.20385245672290431</v>
      </c>
      <c r="O48" s="166">
        <v>0.21998885248790145</v>
      </c>
      <c r="P48" s="166">
        <v>0.24496801941311652</v>
      </c>
      <c r="Q48" s="166">
        <v>0.2855401449763626</v>
      </c>
      <c r="R48" s="166">
        <v>0.35927470334201139</v>
      </c>
      <c r="S48" s="166">
        <v>0.53249923134396937</v>
      </c>
      <c r="T48" s="66">
        <v>4</v>
      </c>
      <c r="U48" s="66">
        <v>5.5</v>
      </c>
      <c r="V48" s="66">
        <v>2.5</v>
      </c>
      <c r="W48" s="166">
        <v>8.3000000000000007</v>
      </c>
      <c r="X48" s="125"/>
      <c r="Y48" s="166">
        <v>9.9199764100000003</v>
      </c>
      <c r="Z48" s="66">
        <v>2.5</v>
      </c>
      <c r="AA48" s="66">
        <v>4</v>
      </c>
      <c r="AB48" s="66">
        <v>5.5</v>
      </c>
      <c r="AC48" s="66"/>
      <c r="AD48" s="66"/>
    </row>
    <row r="49" spans="1:30" x14ac:dyDescent="0.25">
      <c r="A49" s="18" t="s">
        <v>71</v>
      </c>
      <c r="B49" s="166">
        <v>3.2877909463406074</v>
      </c>
      <c r="C49" s="166">
        <v>0.57857171282591668</v>
      </c>
      <c r="D49" s="166">
        <v>0.39035958786827729</v>
      </c>
      <c r="E49" s="166">
        <v>0.31024542578694536</v>
      </c>
      <c r="F49" s="166">
        <v>0.266162950548682</v>
      </c>
      <c r="G49" s="166">
        <v>0.23902255570452002</v>
      </c>
      <c r="H49" s="166">
        <v>0.22149001934193269</v>
      </c>
      <c r="I49" s="166">
        <v>0.21017236879928269</v>
      </c>
      <c r="J49" s="166">
        <v>0.2033441991183107</v>
      </c>
      <c r="K49" s="166">
        <v>0.40732769874500008</v>
      </c>
      <c r="L49" s="166">
        <v>0.21054556547514114</v>
      </c>
      <c r="M49" s="166">
        <v>0.21761555248668696</v>
      </c>
      <c r="N49" s="166">
        <v>0.22933401381326846</v>
      </c>
      <c r="O49" s="166">
        <v>0.24748745904888825</v>
      </c>
      <c r="P49" s="166">
        <v>0.27558902183975587</v>
      </c>
      <c r="Q49" s="166">
        <v>0.32123266309840837</v>
      </c>
      <c r="R49" s="166">
        <v>0.40418404125976348</v>
      </c>
      <c r="S49" s="166">
        <v>0.59906163526196643</v>
      </c>
      <c r="T49" s="66">
        <v>4</v>
      </c>
      <c r="U49" s="66">
        <v>5.5</v>
      </c>
      <c r="V49" s="66">
        <v>2.5</v>
      </c>
      <c r="W49" s="166">
        <v>5.90728002</v>
      </c>
      <c r="X49" s="125"/>
      <c r="Y49" s="166">
        <v>6.9307775700000001</v>
      </c>
      <c r="Z49" s="66">
        <v>2.5</v>
      </c>
      <c r="AA49" s="66">
        <v>4</v>
      </c>
      <c r="AB49" s="66">
        <v>5.5</v>
      </c>
      <c r="AC49" s="66"/>
      <c r="AD49" s="66"/>
    </row>
    <row r="50" spans="1:30" x14ac:dyDescent="0.25">
      <c r="A50" s="18" t="s">
        <v>72</v>
      </c>
      <c r="B50" s="166">
        <v>1.5615001348228961</v>
      </c>
      <c r="C50" s="166">
        <v>0.64285745869546362</v>
      </c>
      <c r="D50" s="166">
        <v>0.43373287540919714</v>
      </c>
      <c r="E50" s="166">
        <v>0.34471713976327401</v>
      </c>
      <c r="F50" s="166">
        <v>0.29573661172075427</v>
      </c>
      <c r="G50" s="166">
        <v>0.26558061744946881</v>
      </c>
      <c r="H50" s="166">
        <v>0.2461000214910376</v>
      </c>
      <c r="I50" s="166">
        <v>0.23352485422142211</v>
      </c>
      <c r="J50" s="166">
        <v>0.2259379990203465</v>
      </c>
      <c r="K50" s="166">
        <v>0.45258633193888809</v>
      </c>
      <c r="L50" s="166">
        <v>0.23393951719460038</v>
      </c>
      <c r="M50" s="166">
        <v>0.24179505831854176</v>
      </c>
      <c r="N50" s="166">
        <v>0.25481557090363438</v>
      </c>
      <c r="O50" s="166">
        <v>0.27498606560987504</v>
      </c>
      <c r="P50" s="166">
        <v>0.30621002426639343</v>
      </c>
      <c r="Q50" s="166">
        <v>0.35692518122045502</v>
      </c>
      <c r="R50" s="166">
        <v>0.44909337917751646</v>
      </c>
      <c r="S50" s="166">
        <v>0.66562403917995994</v>
      </c>
      <c r="T50" s="66">
        <v>4</v>
      </c>
      <c r="U50" s="66">
        <v>5.5</v>
      </c>
      <c r="V50" s="66">
        <v>2.5</v>
      </c>
      <c r="W50" s="166">
        <v>4.4720435500000004</v>
      </c>
      <c r="X50" s="125"/>
      <c r="Y50" s="166">
        <v>5.2666169299999996</v>
      </c>
      <c r="Z50" s="66">
        <v>2.5</v>
      </c>
      <c r="AA50" s="66">
        <v>4</v>
      </c>
      <c r="AB50" s="66">
        <v>5.5</v>
      </c>
      <c r="AC50" s="66"/>
      <c r="AD50" s="66"/>
    </row>
    <row r="51" spans="1:30" x14ac:dyDescent="0.25">
      <c r="A51" s="18" t="s">
        <v>73</v>
      </c>
      <c r="B51" s="166">
        <v>0.77599226594191029</v>
      </c>
      <c r="C51" s="166">
        <v>0.68643751916306428</v>
      </c>
      <c r="D51" s="166">
        <v>0.4631361353098864</v>
      </c>
      <c r="E51" s="166">
        <v>0.36808591863003448</v>
      </c>
      <c r="F51" s="166">
        <v>0.31578494319290895</v>
      </c>
      <c r="G51" s="166">
        <v>0.28358463873119666</v>
      </c>
      <c r="H51" s="166">
        <v>0.26278343034410012</v>
      </c>
      <c r="I51" s="166">
        <v>0.24935577774886974</v>
      </c>
      <c r="J51" s="166">
        <v>0.2412546007429377</v>
      </c>
      <c r="K51" s="166">
        <v>0.48273385751663067</v>
      </c>
      <c r="L51" s="166">
        <v>0.24925611891702903</v>
      </c>
      <c r="M51" s="166">
        <v>0.25762598184582064</v>
      </c>
      <c r="N51" s="166">
        <v>0.27149897975651971</v>
      </c>
      <c r="O51" s="166">
        <v>0.29299008689141193</v>
      </c>
      <c r="P51" s="166">
        <v>0.32625835573833495</v>
      </c>
      <c r="Q51" s="166">
        <v>0.38029396008696814</v>
      </c>
      <c r="R51" s="166">
        <v>0.47849663907789264</v>
      </c>
      <c r="S51" s="166">
        <v>0.70920409964709652</v>
      </c>
      <c r="T51" s="66">
        <v>4</v>
      </c>
      <c r="U51" s="66">
        <v>5.5</v>
      </c>
      <c r="V51" s="66">
        <v>2.5</v>
      </c>
      <c r="W51" s="166">
        <v>3.8838448300000001</v>
      </c>
      <c r="X51" s="125"/>
      <c r="Y51" s="166">
        <v>3.9774948999999999</v>
      </c>
      <c r="Z51" s="66">
        <v>2.5</v>
      </c>
      <c r="AA51" s="66">
        <v>4</v>
      </c>
      <c r="AB51" s="66">
        <v>5.5</v>
      </c>
      <c r="AC51" s="66"/>
      <c r="AD51" s="66"/>
    </row>
    <row r="52" spans="1:30" x14ac:dyDescent="0.25">
      <c r="A52" s="18" t="s">
        <v>74</v>
      </c>
      <c r="B52" s="166">
        <v>0.25019299447360122</v>
      </c>
      <c r="C52" s="166">
        <v>0.75907095327573204</v>
      </c>
      <c r="D52" s="166">
        <v>0.51214156847770154</v>
      </c>
      <c r="E52" s="166">
        <v>0.40703388340796809</v>
      </c>
      <c r="F52" s="166">
        <v>0.34919882897983401</v>
      </c>
      <c r="G52" s="166">
        <v>0.31359134086740958</v>
      </c>
      <c r="H52" s="166">
        <v>0.29058911176587143</v>
      </c>
      <c r="I52" s="166">
        <v>0.27574065029461536</v>
      </c>
      <c r="J52" s="166">
        <v>0.26678227028058954</v>
      </c>
      <c r="K52" s="166">
        <v>0.53297973347953498</v>
      </c>
      <c r="L52" s="166">
        <v>0.27478378845441043</v>
      </c>
      <c r="M52" s="166">
        <v>0.28401085439128515</v>
      </c>
      <c r="N52" s="166">
        <v>0.29930466117799703</v>
      </c>
      <c r="O52" s="166">
        <v>0.32299678902730555</v>
      </c>
      <c r="P52" s="166">
        <v>0.35967224152490473</v>
      </c>
      <c r="Q52" s="166">
        <v>0.41924192486448852</v>
      </c>
      <c r="R52" s="166">
        <v>0.52750207224518775</v>
      </c>
      <c r="S52" s="166">
        <v>0.78183753375898934</v>
      </c>
      <c r="T52" s="66">
        <v>4</v>
      </c>
      <c r="U52" s="66">
        <v>5.5</v>
      </c>
      <c r="V52" s="66">
        <v>2.5</v>
      </c>
      <c r="W52" s="166">
        <v>3.6868941400000002</v>
      </c>
      <c r="X52" s="125"/>
      <c r="Y52" s="166">
        <v>3.4131171999999999</v>
      </c>
      <c r="Z52" s="66">
        <v>2.5</v>
      </c>
      <c r="AA52" s="66">
        <v>4</v>
      </c>
      <c r="AB52" s="66">
        <v>5.5</v>
      </c>
      <c r="AC52" s="66"/>
      <c r="AD52" s="66"/>
    </row>
    <row r="53" spans="1:30" x14ac:dyDescent="0.25">
      <c r="A53" s="18" t="s">
        <v>75</v>
      </c>
      <c r="B53" s="166">
        <v>2.2466598179939096E-2</v>
      </c>
      <c r="C53" s="166">
        <v>0.77359764009826559</v>
      </c>
      <c r="D53" s="166">
        <v>0.52194265511126459</v>
      </c>
      <c r="E53" s="166">
        <v>0.41482347636355477</v>
      </c>
      <c r="F53" s="166">
        <v>0.3558816061372192</v>
      </c>
      <c r="G53" s="166">
        <v>0.3195926812946519</v>
      </c>
      <c r="H53" s="166">
        <v>0.29615024805022561</v>
      </c>
      <c r="I53" s="166">
        <v>0.28101762480376458</v>
      </c>
      <c r="J53" s="166">
        <v>0.27188780418812009</v>
      </c>
      <c r="K53" s="166">
        <v>0.54302890867211584</v>
      </c>
      <c r="L53" s="166">
        <v>0.27988932236188635</v>
      </c>
      <c r="M53" s="166">
        <v>0.28928782890037841</v>
      </c>
      <c r="N53" s="166">
        <v>0.30486579746229214</v>
      </c>
      <c r="O53" s="166">
        <v>0.32899812945448481</v>
      </c>
      <c r="P53" s="166">
        <v>0.36635501868221887</v>
      </c>
      <c r="Q53" s="166">
        <v>0.4270315178199926</v>
      </c>
      <c r="R53" s="166">
        <v>0.53730315887864588</v>
      </c>
      <c r="S53" s="166">
        <v>0.7963642205813688</v>
      </c>
      <c r="T53" s="66">
        <v>4</v>
      </c>
      <c r="U53" s="66">
        <v>5.5</v>
      </c>
      <c r="V53" s="66">
        <v>2.5</v>
      </c>
      <c r="W53" s="166">
        <v>3.5249374599999999</v>
      </c>
      <c r="X53" s="125"/>
      <c r="Y53" s="166">
        <v>3.3393074700000001</v>
      </c>
      <c r="Z53" s="66">
        <v>2.5</v>
      </c>
      <c r="AA53" s="66">
        <v>4</v>
      </c>
      <c r="AB53" s="66">
        <v>5.5</v>
      </c>
      <c r="AC53" s="66"/>
      <c r="AD53" s="66"/>
    </row>
    <row r="54" spans="1:30" x14ac:dyDescent="0.25">
      <c r="A54" s="18" t="s">
        <v>76</v>
      </c>
      <c r="B54" s="166">
        <v>7.845264188627743E-2</v>
      </c>
      <c r="C54" s="166">
        <v>0.78812432692079915</v>
      </c>
      <c r="D54" s="166">
        <v>0.53174374174482697</v>
      </c>
      <c r="E54" s="166">
        <v>0.42261306931914211</v>
      </c>
      <c r="F54" s="166">
        <v>0.3625643832946035</v>
      </c>
      <c r="G54" s="166">
        <v>0.32559402172189511</v>
      </c>
      <c r="H54" s="166">
        <v>0.30171138433457978</v>
      </c>
      <c r="I54" s="166">
        <v>0.28629459931291423</v>
      </c>
      <c r="J54" s="166">
        <v>0.27699333809564974</v>
      </c>
      <c r="K54" s="166">
        <v>0.55307808386469715</v>
      </c>
      <c r="L54" s="166">
        <v>0.28499485626936227</v>
      </c>
      <c r="M54" s="166">
        <v>0.29456480340947255</v>
      </c>
      <c r="N54" s="166">
        <v>0.31042693374658548</v>
      </c>
      <c r="O54" s="166">
        <v>0.33499946988166407</v>
      </c>
      <c r="P54" s="166">
        <v>0.373037795839533</v>
      </c>
      <c r="Q54" s="166">
        <v>0.43482111077549579</v>
      </c>
      <c r="R54" s="166">
        <v>0.5471042455121049</v>
      </c>
      <c r="S54" s="166">
        <v>0.81089090740374825</v>
      </c>
      <c r="T54" s="66">
        <v>4</v>
      </c>
      <c r="U54" s="66">
        <v>5.5</v>
      </c>
      <c r="V54" s="66">
        <v>2.5</v>
      </c>
      <c r="W54" s="166">
        <v>3.64669322</v>
      </c>
      <c r="X54" s="125"/>
      <c r="Y54" s="166">
        <v>3.4314957399999999</v>
      </c>
      <c r="Z54" s="66">
        <v>2.5</v>
      </c>
      <c r="AA54" s="66">
        <v>4</v>
      </c>
      <c r="AB54" s="66">
        <v>5.5</v>
      </c>
      <c r="AC54" s="66"/>
      <c r="AD54" s="66"/>
    </row>
    <row r="55" spans="1:30" x14ac:dyDescent="0.25">
      <c r="A55" s="18" t="s">
        <v>77</v>
      </c>
      <c r="B55" s="166">
        <v>2.2715418066847723E-2</v>
      </c>
      <c r="C55" s="166">
        <v>0.8317093625159343</v>
      </c>
      <c r="D55" s="166">
        <v>0.56115035834044402</v>
      </c>
      <c r="E55" s="166">
        <v>0.44598451598062194</v>
      </c>
      <c r="F55" s="166">
        <v>0.38261500349708277</v>
      </c>
      <c r="G55" s="166">
        <v>0.34360009835419003</v>
      </c>
      <c r="H55" s="166">
        <v>0.31839669777625224</v>
      </c>
      <c r="I55" s="166">
        <v>0.30212733010870174</v>
      </c>
      <c r="J55" s="166">
        <v>0.2923116883712753</v>
      </c>
      <c r="K55" s="166">
        <v>0.58322905110348788</v>
      </c>
      <c r="L55" s="166">
        <v>0.30031320654510463</v>
      </c>
      <c r="M55" s="166">
        <v>0.31039753420538219</v>
      </c>
      <c r="N55" s="166">
        <v>0.32711224718838494</v>
      </c>
      <c r="O55" s="166">
        <v>0.35300554651409666</v>
      </c>
      <c r="P55" s="166">
        <v>0.39308841604216571</v>
      </c>
      <c r="Q55" s="166">
        <v>0.4581925574371537</v>
      </c>
      <c r="R55" s="166">
        <v>0.57651086210794755</v>
      </c>
      <c r="S55" s="166">
        <v>0.85447594299921459</v>
      </c>
      <c r="T55" s="66">
        <v>4</v>
      </c>
      <c r="U55" s="66">
        <v>5.5</v>
      </c>
      <c r="V55" s="66">
        <v>2.5</v>
      </c>
      <c r="W55" s="166">
        <v>3.7882876699999999</v>
      </c>
      <c r="X55" s="125"/>
      <c r="Y55" s="166">
        <v>3.5223154800000001</v>
      </c>
      <c r="Z55" s="66">
        <v>2.5</v>
      </c>
      <c r="AA55" s="66">
        <v>4</v>
      </c>
      <c r="AB55" s="66">
        <v>5.5</v>
      </c>
      <c r="AC55" s="66"/>
      <c r="AD55" s="66"/>
    </row>
    <row r="56" spans="1:30" x14ac:dyDescent="0.25">
      <c r="A56" s="91" t="s">
        <v>78</v>
      </c>
      <c r="B56" s="66">
        <v>-0.23689712496553506</v>
      </c>
      <c r="C56" s="66">
        <v>0.9043510885078262</v>
      </c>
      <c r="D56" s="66">
        <v>0.61016138599980585</v>
      </c>
      <c r="E56" s="66">
        <v>0.48493692708308833</v>
      </c>
      <c r="F56" s="66">
        <v>0.41603270383454882</v>
      </c>
      <c r="G56" s="66">
        <v>0.37361022607468186</v>
      </c>
      <c r="H56" s="66">
        <v>0.34620555351237181</v>
      </c>
      <c r="I56" s="66">
        <v>0.32851521476834789</v>
      </c>
      <c r="J56" s="66">
        <v>0.31784227216398397</v>
      </c>
      <c r="K56" s="66">
        <v>0.63348066316814045</v>
      </c>
      <c r="L56" s="66">
        <v>0.32584379033800825</v>
      </c>
      <c r="M56" s="66">
        <v>0.3367854188652295</v>
      </c>
      <c r="N56" s="66">
        <v>0.35492110292471768</v>
      </c>
      <c r="O56" s="66">
        <v>0.38301567423481853</v>
      </c>
      <c r="P56" s="66">
        <v>0.42650611637988689</v>
      </c>
      <c r="Q56" s="66">
        <v>0.49714496853991719</v>
      </c>
      <c r="R56" s="66">
        <v>0.62552188976768441</v>
      </c>
      <c r="S56" s="66">
        <v>0.92711766899165937</v>
      </c>
      <c r="T56" s="66">
        <v>4</v>
      </c>
      <c r="U56" s="66">
        <v>5.5</v>
      </c>
      <c r="V56" s="66">
        <v>2.5</v>
      </c>
      <c r="W56" s="166">
        <v>3.8575612499999998</v>
      </c>
      <c r="X56" s="125"/>
      <c r="Y56" s="166">
        <v>3.8</v>
      </c>
      <c r="Z56" s="66">
        <v>2.5</v>
      </c>
      <c r="AA56" s="66">
        <v>4</v>
      </c>
      <c r="AB56" s="66">
        <v>5.5</v>
      </c>
      <c r="AC56" s="66"/>
      <c r="AD56" s="66"/>
    </row>
    <row r="57" spans="1:30" x14ac:dyDescent="0.25">
      <c r="A57" s="91" t="s">
        <v>79</v>
      </c>
      <c r="B57" s="66">
        <v>-0.29787729957201153</v>
      </c>
      <c r="C57" s="66">
        <v>0.91887943370620451</v>
      </c>
      <c r="D57" s="66">
        <v>0.61996359153167824</v>
      </c>
      <c r="E57" s="66">
        <v>0.49272740930358161</v>
      </c>
      <c r="F57" s="66">
        <v>0.42271624390204177</v>
      </c>
      <c r="G57" s="66">
        <v>0.37961225161878032</v>
      </c>
      <c r="H57" s="66">
        <v>0.35176732465959626</v>
      </c>
      <c r="I57" s="66">
        <v>0.33379279170027676</v>
      </c>
      <c r="J57" s="66">
        <v>0.32294838892252598</v>
      </c>
      <c r="K57" s="66">
        <v>0.64353098558107025</v>
      </c>
      <c r="L57" s="66">
        <v>0.33094990709658934</v>
      </c>
      <c r="M57" s="66">
        <v>0.34206299579719968</v>
      </c>
      <c r="N57" s="66">
        <v>0.36048287407198298</v>
      </c>
      <c r="O57" s="66">
        <v>0.38901769977896361</v>
      </c>
      <c r="P57" s="66">
        <v>0.43318965644743113</v>
      </c>
      <c r="Q57" s="66">
        <v>0.50493545076047042</v>
      </c>
      <c r="R57" s="66">
        <v>0.63532409529963108</v>
      </c>
      <c r="S57" s="66">
        <v>0.94164601419014904</v>
      </c>
      <c r="T57" s="66">
        <v>4</v>
      </c>
      <c r="U57" s="66">
        <v>5.5</v>
      </c>
      <c r="V57" s="66">
        <v>2.5</v>
      </c>
      <c r="W57" s="166">
        <v>3.8623582999999999</v>
      </c>
      <c r="X57" s="125"/>
      <c r="Y57" s="166">
        <v>4</v>
      </c>
      <c r="Z57" s="66">
        <v>2.5</v>
      </c>
      <c r="AA57" s="66">
        <v>4</v>
      </c>
      <c r="AB57" s="66">
        <v>5.5</v>
      </c>
      <c r="AC57" s="66">
        <f>8</f>
        <v>8</v>
      </c>
      <c r="AD57" s="66"/>
    </row>
    <row r="58" spans="1:30" x14ac:dyDescent="0.25">
      <c r="A58" s="91" t="s">
        <v>80</v>
      </c>
      <c r="B58" s="66">
        <v>-0.226012824178488</v>
      </c>
      <c r="C58" s="66">
        <v>0.93340777890458293</v>
      </c>
      <c r="D58" s="66">
        <v>0.62976579706355063</v>
      </c>
      <c r="E58" s="66">
        <v>0.50051789152407489</v>
      </c>
      <c r="F58" s="66">
        <v>0.42939978396953515</v>
      </c>
      <c r="G58" s="66">
        <v>0.38561427716287877</v>
      </c>
      <c r="H58" s="66">
        <v>0.35732909580681937</v>
      </c>
      <c r="I58" s="66">
        <v>0.33907036863220696</v>
      </c>
      <c r="J58" s="66">
        <v>0.32805450568106753</v>
      </c>
      <c r="K58" s="66">
        <v>0.65358130799400183</v>
      </c>
      <c r="L58" s="66">
        <v>0.33605602385516953</v>
      </c>
      <c r="M58" s="66">
        <v>0.34734057272916807</v>
      </c>
      <c r="N58" s="66">
        <v>0.36604464521925006</v>
      </c>
      <c r="O58" s="66">
        <v>0.39501972532310692</v>
      </c>
      <c r="P58" s="66">
        <v>0.43987319651497536</v>
      </c>
      <c r="Q58" s="66">
        <v>0.51272593298102276</v>
      </c>
      <c r="R58" s="66">
        <v>0.64512630083157863</v>
      </c>
      <c r="S58" s="66">
        <v>0.95617435938863871</v>
      </c>
      <c r="T58" s="66">
        <v>4</v>
      </c>
      <c r="U58" s="66">
        <v>5.5</v>
      </c>
      <c r="V58" s="66">
        <v>2.5</v>
      </c>
      <c r="W58" s="166">
        <v>4</v>
      </c>
      <c r="X58" s="125"/>
      <c r="Y58" s="66"/>
      <c r="Z58" s="66">
        <v>2.5</v>
      </c>
      <c r="AA58" s="66">
        <v>4</v>
      </c>
      <c r="AB58" s="66">
        <v>5.5</v>
      </c>
      <c r="AC58" s="66">
        <f>8</f>
        <v>8</v>
      </c>
      <c r="AD58" s="66"/>
    </row>
    <row r="59" spans="1:30" x14ac:dyDescent="0.25">
      <c r="B59" s="66"/>
      <c r="C59" s="66"/>
      <c r="D59" s="66"/>
      <c r="E59" s="66"/>
      <c r="F59" s="66"/>
      <c r="G59" s="66"/>
      <c r="H59" s="66"/>
      <c r="I59" s="66"/>
      <c r="J59" s="66"/>
      <c r="K59" s="66"/>
      <c r="L59" s="66"/>
      <c r="M59" s="66"/>
      <c r="N59" s="66"/>
      <c r="O59" s="66"/>
      <c r="P59" s="66"/>
      <c r="Q59" s="66"/>
      <c r="R59" s="66"/>
      <c r="S59" s="66"/>
      <c r="T59" s="121"/>
      <c r="U59" s="121"/>
      <c r="V59" s="121"/>
      <c r="W59" s="121"/>
      <c r="X59" s="125"/>
      <c r="Y59" s="125"/>
      <c r="Z59" s="121"/>
      <c r="AA59" s="66"/>
      <c r="AB59" s="121"/>
      <c r="AC59" s="121"/>
      <c r="AD59" s="121"/>
    </row>
  </sheetData>
  <hyperlinks>
    <hyperlink ref="A1" location="List!A1" display="List!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9"/>
  <sheetViews>
    <sheetView topLeftCell="D4" zoomScale="175" zoomScaleNormal="175" workbookViewId="0">
      <selection activeCell="H21" sqref="H21"/>
    </sheetView>
  </sheetViews>
  <sheetFormatPr defaultColWidth="8.77734375" defaultRowHeight="16.5" x14ac:dyDescent="0.3"/>
  <cols>
    <col min="1" max="1" width="39" style="16" customWidth="1"/>
    <col min="2" max="16384" width="8.77734375" style="2"/>
  </cols>
  <sheetData>
    <row r="1" spans="1:7" s="16" customFormat="1" x14ac:dyDescent="0.3">
      <c r="A1" s="32" t="s">
        <v>0</v>
      </c>
      <c r="B1" s="51">
        <v>2017</v>
      </c>
      <c r="C1" s="51">
        <v>2018</v>
      </c>
      <c r="D1" s="51">
        <v>2019</v>
      </c>
      <c r="E1" s="51">
        <v>2020</v>
      </c>
      <c r="F1" s="51">
        <v>2021</v>
      </c>
      <c r="G1" s="91" t="s">
        <v>202</v>
      </c>
    </row>
    <row r="2" spans="1:7" x14ac:dyDescent="0.3">
      <c r="A2" s="51" t="s">
        <v>198</v>
      </c>
      <c r="B2" s="74">
        <v>0.72068153690000014</v>
      </c>
      <c r="C2" s="74">
        <v>-2.8197908536999998</v>
      </c>
      <c r="D2" s="74">
        <v>0.2166068884999999</v>
      </c>
      <c r="E2" s="74">
        <v>0.65536907100000019</v>
      </c>
      <c r="F2" s="74">
        <v>0.09</v>
      </c>
      <c r="G2" s="58">
        <v>1.3</v>
      </c>
    </row>
    <row r="3" spans="1:7" x14ac:dyDescent="0.3">
      <c r="A3" s="51" t="s">
        <v>199</v>
      </c>
      <c r="B3" s="74">
        <v>-3.2727567190000002</v>
      </c>
      <c r="C3" s="74">
        <v>0.25524540299999998</v>
      </c>
      <c r="D3" s="74">
        <v>1.3521841878</v>
      </c>
      <c r="E3" s="74">
        <v>3.5471789190000003</v>
      </c>
      <c r="F3" s="74">
        <v>-0.95</v>
      </c>
      <c r="G3" s="58">
        <v>-0.2</v>
      </c>
    </row>
    <row r="4" spans="1:7" x14ac:dyDescent="0.3">
      <c r="A4" s="51" t="s">
        <v>200</v>
      </c>
      <c r="B4" s="74">
        <f>B2+B3</f>
        <v>-2.5520751821000003</v>
      </c>
      <c r="C4" s="74">
        <f>C2+C3</f>
        <v>-2.5645454506999998</v>
      </c>
      <c r="D4" s="74">
        <f>D2+D3</f>
        <v>1.5687910762999999</v>
      </c>
      <c r="E4" s="74">
        <f>E2+E3</f>
        <v>4.2025479900000002</v>
      </c>
      <c r="F4" s="74">
        <v>-0.75</v>
      </c>
      <c r="G4" s="58">
        <v>0.3</v>
      </c>
    </row>
    <row r="5" spans="1:7" x14ac:dyDescent="0.3">
      <c r="A5" s="51" t="s">
        <v>201</v>
      </c>
      <c r="B5" s="40">
        <f>B4</f>
        <v>-2.5520751821000003</v>
      </c>
      <c r="C5" s="40">
        <f>C4</f>
        <v>-2.5645454506999998</v>
      </c>
      <c r="D5" s="40">
        <f>D4</f>
        <v>1.5687910762999999</v>
      </c>
      <c r="E5" s="40">
        <f>E4</f>
        <v>4.2025479900000002</v>
      </c>
      <c r="F5" s="40">
        <f>F4</f>
        <v>-0.75</v>
      </c>
      <c r="G5" s="58">
        <v>-1.1000000000000001</v>
      </c>
    </row>
    <row r="19" spans="11:15" x14ac:dyDescent="0.3">
      <c r="K19" s="27"/>
    </row>
    <row r="29" spans="11:15" x14ac:dyDescent="0.3">
      <c r="M29" s="3"/>
      <c r="N29" s="53"/>
      <c r="O29" s="53"/>
    </row>
  </sheetData>
  <hyperlinks>
    <hyperlink ref="A1" location="Ցանկ!A1" display="Ցանկ!A1" xr:uid="{00000000-0004-0000-12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sheetPr>
  <dimension ref="A1:M24"/>
  <sheetViews>
    <sheetView zoomScale="140" zoomScaleNormal="140" workbookViewId="0"/>
  </sheetViews>
  <sheetFormatPr defaultColWidth="8.77734375" defaultRowHeight="14.25" x14ac:dyDescent="0.25"/>
  <cols>
    <col min="1" max="1" width="6.44140625" style="5" bestFit="1" customWidth="1"/>
    <col min="2" max="2" width="23.88671875" style="3" customWidth="1"/>
    <col min="3" max="3" width="19" style="3" customWidth="1"/>
    <col min="4" max="16384" width="8.77734375" style="3"/>
  </cols>
  <sheetData>
    <row r="1" spans="1:13" s="18" customFormat="1" ht="15" x14ac:dyDescent="0.25">
      <c r="A1" s="197" t="s">
        <v>284</v>
      </c>
      <c r="B1" s="18" t="s">
        <v>204</v>
      </c>
      <c r="C1" s="18" t="s">
        <v>203</v>
      </c>
    </row>
    <row r="2" spans="1:13" ht="16.5" x14ac:dyDescent="0.3">
      <c r="A2" s="19" t="s">
        <v>105</v>
      </c>
      <c r="B2" s="4">
        <v>2.3905169599999998</v>
      </c>
      <c r="C2" s="4">
        <v>2.38668003</v>
      </c>
      <c r="K2"/>
      <c r="L2"/>
      <c r="M2"/>
    </row>
    <row r="3" spans="1:13" ht="16.5" x14ac:dyDescent="0.3">
      <c r="A3" s="19" t="s">
        <v>85</v>
      </c>
      <c r="B3" s="4">
        <v>2.86880231</v>
      </c>
      <c r="C3" s="4">
        <v>2.8657325</v>
      </c>
      <c r="K3"/>
      <c r="L3"/>
      <c r="M3"/>
    </row>
    <row r="4" spans="1:13" ht="16.5" x14ac:dyDescent="0.3">
      <c r="A4" s="19" t="s">
        <v>82</v>
      </c>
      <c r="B4" s="4">
        <v>3.7668795199999998</v>
      </c>
      <c r="C4" s="4">
        <v>3.7762837899999999</v>
      </c>
      <c r="K4"/>
      <c r="L4"/>
      <c r="M4"/>
    </row>
    <row r="5" spans="1:13" ht="16.5" x14ac:dyDescent="0.3">
      <c r="A5" s="19" t="s">
        <v>83</v>
      </c>
      <c r="B5" s="4">
        <v>3.60503273</v>
      </c>
      <c r="C5" s="4">
        <v>3.6072579199999999</v>
      </c>
      <c r="K5"/>
      <c r="L5"/>
      <c r="M5"/>
    </row>
    <row r="6" spans="1:13" ht="16.5" x14ac:dyDescent="0.3">
      <c r="A6" s="19" t="s">
        <v>106</v>
      </c>
      <c r="B6" s="4">
        <v>2.38722367</v>
      </c>
      <c r="C6" s="4">
        <v>2.3803988199999999</v>
      </c>
      <c r="K6"/>
      <c r="L6"/>
      <c r="M6"/>
    </row>
    <row r="7" spans="1:13" ht="16.5" x14ac:dyDescent="0.3">
      <c r="A7" s="19" t="s">
        <v>85</v>
      </c>
      <c r="B7" s="4">
        <v>2.6072301699999998</v>
      </c>
      <c r="C7" s="4">
        <v>2.6105696599999999</v>
      </c>
      <c r="K7"/>
      <c r="L7"/>
      <c r="M7"/>
    </row>
    <row r="8" spans="1:13" ht="16.5" x14ac:dyDescent="0.3">
      <c r="A8" s="19" t="s">
        <v>82</v>
      </c>
      <c r="B8" s="4">
        <v>2.4444067700000001</v>
      </c>
      <c r="C8" s="4">
        <v>2.4571707800000002</v>
      </c>
      <c r="K8"/>
      <c r="L8"/>
      <c r="M8"/>
    </row>
    <row r="9" spans="1:13" ht="16.5" x14ac:dyDescent="0.3">
      <c r="A9" s="19" t="s">
        <v>83</v>
      </c>
      <c r="B9" s="4">
        <v>2.9160402599999999</v>
      </c>
      <c r="C9" s="4">
        <v>2.9663765099999999</v>
      </c>
      <c r="K9"/>
      <c r="L9"/>
      <c r="M9"/>
    </row>
    <row r="10" spans="1:13" ht="16.5" x14ac:dyDescent="0.3">
      <c r="A10" s="19" t="s">
        <v>107</v>
      </c>
      <c r="B10" s="4">
        <v>4.1305816000000002</v>
      </c>
      <c r="C10" s="4">
        <v>4.1129596599999996</v>
      </c>
      <c r="K10"/>
      <c r="L10"/>
      <c r="M10"/>
    </row>
    <row r="11" spans="1:13" ht="16.5" x14ac:dyDescent="0.3">
      <c r="A11" s="18" t="s">
        <v>85</v>
      </c>
      <c r="B11" s="4">
        <v>4.7436770700000004</v>
      </c>
      <c r="C11" s="4">
        <v>4.6843770899999999</v>
      </c>
      <c r="K11"/>
      <c r="L11"/>
      <c r="M11"/>
    </row>
    <row r="12" spans="1:13" ht="16.5" x14ac:dyDescent="0.3">
      <c r="A12" s="18" t="s">
        <v>82</v>
      </c>
      <c r="B12" s="4">
        <v>5.7868583999999998</v>
      </c>
      <c r="C12" s="4">
        <v>5.7171954600000001</v>
      </c>
      <c r="K12"/>
      <c r="L12"/>
      <c r="M12"/>
    </row>
    <row r="13" spans="1:13" ht="16.5" x14ac:dyDescent="0.3">
      <c r="A13" s="18" t="s">
        <v>83</v>
      </c>
      <c r="B13" s="4">
        <v>6.2426240999999996</v>
      </c>
      <c r="C13" s="4">
        <v>6.2776776999999999</v>
      </c>
      <c r="K13"/>
      <c r="L13"/>
      <c r="M13"/>
    </row>
    <row r="14" spans="1:13" ht="16.5" x14ac:dyDescent="0.3">
      <c r="A14" s="19" t="s">
        <v>108</v>
      </c>
      <c r="B14" s="4">
        <v>6.4205594799999997</v>
      </c>
      <c r="C14" s="4">
        <v>6.2999944399999999</v>
      </c>
      <c r="K14"/>
      <c r="L14"/>
      <c r="M14"/>
    </row>
    <row r="15" spans="1:13" ht="16.5" x14ac:dyDescent="0.3">
      <c r="A15" s="5" t="s">
        <v>85</v>
      </c>
      <c r="B15" s="4">
        <v>6.97427522</v>
      </c>
      <c r="C15" s="4">
        <v>6.89096975</v>
      </c>
      <c r="K15"/>
      <c r="L15"/>
      <c r="M15"/>
    </row>
    <row r="16" spans="1:13" ht="16.5" x14ac:dyDescent="0.3">
      <c r="A16" s="18" t="s">
        <v>82</v>
      </c>
      <c r="B16" s="4">
        <v>6.5101879</v>
      </c>
      <c r="C16" s="4">
        <v>6.8836639799999997</v>
      </c>
      <c r="K16"/>
      <c r="L16"/>
      <c r="M16"/>
    </row>
    <row r="17" spans="1:13" ht="16.5" x14ac:dyDescent="0.3">
      <c r="A17" s="18" t="s">
        <v>83</v>
      </c>
      <c r="B17" s="4">
        <v>6.9025871199999997</v>
      </c>
      <c r="C17" s="4">
        <v>6.8934095099999997</v>
      </c>
      <c r="K17"/>
      <c r="L17"/>
      <c r="M17"/>
    </row>
    <row r="18" spans="1:13" ht="16.5" x14ac:dyDescent="0.3">
      <c r="B18"/>
      <c r="C18"/>
      <c r="K18"/>
      <c r="L18"/>
      <c r="M18"/>
    </row>
    <row r="19" spans="1:13" ht="16.5" x14ac:dyDescent="0.3">
      <c r="B19"/>
      <c r="C19"/>
      <c r="K19"/>
      <c r="L19"/>
      <c r="M19"/>
    </row>
    <row r="20" spans="1:13" ht="16.5" x14ac:dyDescent="0.3">
      <c r="B20"/>
      <c r="C20"/>
    </row>
    <row r="21" spans="1:13" ht="17.25" x14ac:dyDescent="0.3">
      <c r="B21"/>
      <c r="C21"/>
      <c r="F21" s="29"/>
    </row>
    <row r="22" spans="1:13" ht="16.5" x14ac:dyDescent="0.3">
      <c r="B22"/>
      <c r="C22"/>
    </row>
    <row r="23" spans="1:13" ht="16.5" x14ac:dyDescent="0.3">
      <c r="B23"/>
      <c r="C23"/>
    </row>
    <row r="24" spans="1:13" ht="16.5" x14ac:dyDescent="0.3">
      <c r="B24"/>
      <c r="C24"/>
    </row>
  </sheetData>
  <hyperlinks>
    <hyperlink ref="A1" location="List!A1" display="List!A1" xr:uid="{00000000-0004-0000-1300-000000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5"/>
  <sheetViews>
    <sheetView topLeftCell="C1" zoomScale="120" zoomScaleNormal="120" workbookViewId="0">
      <selection activeCell="N19" sqref="N19"/>
    </sheetView>
  </sheetViews>
  <sheetFormatPr defaultColWidth="8.77734375" defaultRowHeight="16.5" x14ac:dyDescent="0.3"/>
  <cols>
    <col min="1" max="1" width="25" bestFit="1" customWidth="1"/>
  </cols>
  <sheetData>
    <row r="1" spans="1:16" x14ac:dyDescent="0.3">
      <c r="A1" s="81" t="s">
        <v>0</v>
      </c>
      <c r="B1" s="18" t="s">
        <v>121</v>
      </c>
      <c r="C1" s="18" t="s">
        <v>82</v>
      </c>
      <c r="D1" s="18" t="s">
        <v>122</v>
      </c>
      <c r="E1" s="18" t="s">
        <v>106</v>
      </c>
      <c r="F1" s="18" t="s">
        <v>123</v>
      </c>
      <c r="G1" s="18" t="s">
        <v>82</v>
      </c>
      <c r="H1" s="18" t="s">
        <v>122</v>
      </c>
      <c r="I1" s="18" t="s">
        <v>107</v>
      </c>
      <c r="J1" s="18" t="s">
        <v>123</v>
      </c>
      <c r="K1" s="18" t="s">
        <v>82</v>
      </c>
      <c r="L1" t="s">
        <v>122</v>
      </c>
      <c r="M1" t="s">
        <v>108</v>
      </c>
      <c r="N1" s="18" t="s">
        <v>123</v>
      </c>
      <c r="O1" s="18" t="s">
        <v>82</v>
      </c>
      <c r="P1" t="s">
        <v>122</v>
      </c>
    </row>
    <row r="2" spans="1:16" x14ac:dyDescent="0.3">
      <c r="A2" s="18" t="s">
        <v>205</v>
      </c>
      <c r="B2" s="40">
        <v>17.7</v>
      </c>
      <c r="C2" s="40">
        <v>14.7</v>
      </c>
      <c r="D2" s="40">
        <v>13.064361191162345</v>
      </c>
      <c r="E2" s="40">
        <v>9.6747289407839876</v>
      </c>
      <c r="F2" s="40">
        <v>10.321489001692047</v>
      </c>
      <c r="G2" s="40">
        <v>8.8952654232424688</v>
      </c>
      <c r="H2" s="40">
        <v>3.2670454545454546</v>
      </c>
      <c r="I2" s="40">
        <v>3.4770514603616132</v>
      </c>
      <c r="J2" s="40">
        <v>9.2811646951774343</v>
      </c>
      <c r="K2" s="40">
        <v>3.7514654161781942</v>
      </c>
      <c r="L2" s="40">
        <v>3.0423280423280423</v>
      </c>
      <c r="M2" s="40">
        <v>2.12</v>
      </c>
      <c r="N2" s="40">
        <v>3.90625</v>
      </c>
      <c r="O2" s="40">
        <v>3.455723542116631</v>
      </c>
      <c r="P2" s="26">
        <v>8.5432639649507127</v>
      </c>
    </row>
    <row r="3" spans="1:16" x14ac:dyDescent="0.3">
      <c r="A3" s="18" t="s">
        <v>206</v>
      </c>
      <c r="B3" s="40">
        <v>27.4</v>
      </c>
      <c r="C3" s="40">
        <v>28.8</v>
      </c>
      <c r="D3" s="40">
        <v>24.975984630163303</v>
      </c>
      <c r="E3" s="40">
        <v>23.603002502085072</v>
      </c>
      <c r="F3" s="40">
        <v>22.081218274111674</v>
      </c>
      <c r="G3" s="40">
        <v>21.52080344332855</v>
      </c>
      <c r="H3" s="40">
        <v>14.772727272727273</v>
      </c>
      <c r="I3" s="40">
        <v>12.100139082058414</v>
      </c>
      <c r="J3" s="40">
        <v>13.830755232029118</v>
      </c>
      <c r="K3" s="40">
        <v>20.281359906213364</v>
      </c>
      <c r="L3" s="40">
        <v>17.063492063492063</v>
      </c>
      <c r="M3" s="40">
        <v>12.74</v>
      </c>
      <c r="N3" s="40">
        <v>15.9</v>
      </c>
      <c r="O3" s="40">
        <v>15.118790496760258</v>
      </c>
      <c r="P3" s="26">
        <v>10.295728368017524</v>
      </c>
    </row>
    <row r="4" spans="1:16" x14ac:dyDescent="0.3">
      <c r="A4" s="18" t="s">
        <v>207</v>
      </c>
      <c r="B4" s="40">
        <v>33.5</v>
      </c>
      <c r="C4" s="40">
        <v>36.5</v>
      </c>
      <c r="D4" s="40">
        <v>44.380403458213266</v>
      </c>
      <c r="E4" s="40">
        <v>46.622185154295245</v>
      </c>
      <c r="F4" s="40">
        <v>35.363790186125208</v>
      </c>
      <c r="G4" s="40">
        <v>35.868005738880917</v>
      </c>
      <c r="H4" s="40">
        <v>35.653409090909086</v>
      </c>
      <c r="I4" s="40">
        <v>33.796940194714878</v>
      </c>
      <c r="J4" s="40">
        <v>13.102820746132849</v>
      </c>
      <c r="K4" s="40">
        <v>17.116060961313011</v>
      </c>
      <c r="L4" s="40">
        <v>8.0687830687830679</v>
      </c>
      <c r="M4" s="40">
        <v>6.99</v>
      </c>
      <c r="N4" s="40">
        <v>6.8080357142857135</v>
      </c>
      <c r="O4" s="40">
        <v>11.879049676025918</v>
      </c>
      <c r="P4" s="26">
        <v>19.934282584884993</v>
      </c>
    </row>
    <row r="5" spans="1:16" x14ac:dyDescent="0.3">
      <c r="A5" s="18" t="s">
        <v>208</v>
      </c>
      <c r="B5" s="40">
        <v>3.5</v>
      </c>
      <c r="C5" s="40">
        <v>3.6</v>
      </c>
      <c r="D5" s="40">
        <v>3.1700288184438041</v>
      </c>
      <c r="E5" s="40">
        <v>2.2518765638031693</v>
      </c>
      <c r="F5" s="40">
        <v>7.1912013536379025</v>
      </c>
      <c r="G5" s="40">
        <v>7.6040172166427542</v>
      </c>
      <c r="H5" s="40">
        <v>11.647727272727272</v>
      </c>
      <c r="I5" s="40">
        <v>12.517385257301807</v>
      </c>
      <c r="J5" s="40">
        <v>20.473157415832574</v>
      </c>
      <c r="K5" s="40">
        <v>23.563892145369287</v>
      </c>
      <c r="L5" s="40">
        <v>27.24867724867725</v>
      </c>
      <c r="M5" s="40">
        <v>33.19</v>
      </c>
      <c r="N5" s="40">
        <v>28.459821428571431</v>
      </c>
      <c r="O5" s="40">
        <v>23.110151187904968</v>
      </c>
      <c r="P5" s="26">
        <v>27.820372398685649</v>
      </c>
    </row>
    <row r="6" spans="1:16" x14ac:dyDescent="0.3">
      <c r="A6" s="18" t="s">
        <v>209</v>
      </c>
      <c r="B6" s="40">
        <v>0.8</v>
      </c>
      <c r="C6" s="40">
        <v>1.1000000000000001</v>
      </c>
      <c r="D6" s="40">
        <v>0.96061479346781953</v>
      </c>
      <c r="E6" s="40">
        <v>0.33361134278565469</v>
      </c>
      <c r="F6" s="40">
        <v>0.76142131979695438</v>
      </c>
      <c r="G6" s="40">
        <v>0.57388809182209477</v>
      </c>
      <c r="H6" s="40">
        <v>1.9886363636363635</v>
      </c>
      <c r="I6" s="40">
        <v>3.05980528511822</v>
      </c>
      <c r="J6" s="40">
        <v>3.9126478616924478</v>
      </c>
      <c r="K6" s="40">
        <v>2.9308323563892147</v>
      </c>
      <c r="L6" s="40">
        <v>3.9682539682539684</v>
      </c>
      <c r="M6" s="40">
        <v>6.73</v>
      </c>
      <c r="N6" s="40">
        <v>3.7946428571428568</v>
      </c>
      <c r="O6" s="40">
        <v>6.0475161987041037</v>
      </c>
      <c r="P6" s="26">
        <v>7.8860898138006581</v>
      </c>
    </row>
    <row r="7" spans="1:16" x14ac:dyDescent="0.3">
      <c r="A7" s="18" t="s">
        <v>210</v>
      </c>
      <c r="B7" s="40">
        <v>17.100000000000001</v>
      </c>
      <c r="C7" s="40">
        <v>15.3</v>
      </c>
      <c r="D7" s="40">
        <v>13.448607108549471</v>
      </c>
      <c r="E7" s="40">
        <v>17.514595496246873</v>
      </c>
      <c r="F7" s="40">
        <v>24.280879864636209</v>
      </c>
      <c r="G7" s="40">
        <v>25.538020086083215</v>
      </c>
      <c r="H7" s="40">
        <v>32.670454545454547</v>
      </c>
      <c r="I7" s="40">
        <v>35.048678720445068</v>
      </c>
      <c r="J7" s="40">
        <v>39.399454049135578</v>
      </c>
      <c r="K7" s="40">
        <v>32.356389214536932</v>
      </c>
      <c r="L7" s="40">
        <v>40.608465608465607</v>
      </c>
      <c r="M7" s="40">
        <v>38.229999999999997</v>
      </c>
      <c r="N7" s="40">
        <v>41.071428571428569</v>
      </c>
      <c r="O7" s="40">
        <v>40.388768898488117</v>
      </c>
      <c r="P7" s="26">
        <v>25.4</v>
      </c>
    </row>
    <row r="9" spans="1:16" x14ac:dyDescent="0.3">
      <c r="B9" s="25"/>
    </row>
    <row r="10" spans="1:16" x14ac:dyDescent="0.3">
      <c r="A10" s="2"/>
    </row>
    <row r="11" spans="1:16" x14ac:dyDescent="0.3">
      <c r="A11" s="2"/>
    </row>
    <row r="12" spans="1:16" x14ac:dyDescent="0.3">
      <c r="A12" s="2"/>
    </row>
    <row r="13" spans="1:16" x14ac:dyDescent="0.3">
      <c r="A13" s="2"/>
    </row>
    <row r="14" spans="1:16" x14ac:dyDescent="0.3">
      <c r="A14" s="2"/>
    </row>
    <row r="15" spans="1:16" x14ac:dyDescent="0.3">
      <c r="A15" s="2"/>
    </row>
  </sheetData>
  <hyperlinks>
    <hyperlink ref="A1" location="Ցանկ!A1" display="Ցանկ!A1" xr:uid="{00000000-0004-0000-1400-000000000000}"/>
  </hyperlinks>
  <pageMargins left="0.7" right="0.7" top="0.75" bottom="0.75" header="0.3" footer="0.3"/>
  <pageSetup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sheetPr>
  <dimension ref="A1:G3"/>
  <sheetViews>
    <sheetView zoomScale="160" zoomScaleNormal="160" workbookViewId="0">
      <selection activeCell="A7" sqref="A7"/>
    </sheetView>
  </sheetViews>
  <sheetFormatPr defaultColWidth="8.77734375" defaultRowHeight="15" x14ac:dyDescent="0.25"/>
  <cols>
    <col min="1" max="1" width="47.6640625" style="134" customWidth="1"/>
    <col min="2" max="2" width="15.77734375" style="135" customWidth="1"/>
    <col min="3" max="3" width="8.44140625" style="135" customWidth="1"/>
    <col min="4" max="4" width="9" style="135" customWidth="1"/>
    <col min="5" max="5" width="8.44140625" style="135" customWidth="1"/>
    <col min="6" max="6" width="9.44140625" style="135" customWidth="1"/>
    <col min="7" max="16384" width="8.77734375" style="135"/>
  </cols>
  <sheetData>
    <row r="1" spans="1:7" x14ac:dyDescent="0.25">
      <c r="A1" s="198" t="s">
        <v>284</v>
      </c>
      <c r="B1" s="134" t="s">
        <v>497</v>
      </c>
      <c r="C1" s="134" t="s">
        <v>498</v>
      </c>
      <c r="D1" s="134" t="s">
        <v>499</v>
      </c>
      <c r="E1" s="134"/>
      <c r="F1" s="134"/>
      <c r="G1" s="134"/>
    </row>
    <row r="2" spans="1:7" x14ac:dyDescent="0.25">
      <c r="A2" s="134" t="s">
        <v>211</v>
      </c>
      <c r="B2" s="136">
        <v>0</v>
      </c>
      <c r="C2" s="137">
        <v>0.5</v>
      </c>
      <c r="D2" s="137">
        <v>1.8</v>
      </c>
      <c r="E2" s="137"/>
      <c r="F2" s="137">
        <f>5.81-4.05</f>
        <v>1.7599999999999998</v>
      </c>
    </row>
    <row r="3" spans="1:7" x14ac:dyDescent="0.25">
      <c r="A3" s="134" t="s">
        <v>212</v>
      </c>
      <c r="B3" s="136">
        <v>0</v>
      </c>
      <c r="C3" s="137">
        <v>-1.7</v>
      </c>
      <c r="D3" s="137">
        <v>1.8</v>
      </c>
      <c r="E3" s="137"/>
      <c r="F3" s="137">
        <f>10.51-8.69</f>
        <v>1.8200000000000003</v>
      </c>
    </row>
  </sheetData>
  <hyperlinks>
    <hyperlink ref="A1" location="List!A1" display="List!A1" xr:uid="{00000000-0004-0000-1500-000000000000}"/>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sheetPr>
  <dimension ref="A1:K35"/>
  <sheetViews>
    <sheetView zoomScale="160" zoomScaleNormal="160" workbookViewId="0"/>
  </sheetViews>
  <sheetFormatPr defaultColWidth="8.77734375" defaultRowHeight="13.5" x14ac:dyDescent="0.25"/>
  <cols>
    <col min="1" max="1" width="8.77734375" style="1"/>
    <col min="2" max="16384" width="8.77734375" style="3"/>
  </cols>
  <sheetData>
    <row r="1" spans="1:11" s="18" customFormat="1" ht="15" x14ac:dyDescent="0.25">
      <c r="A1" s="198" t="s">
        <v>284</v>
      </c>
      <c r="B1" s="100" t="s">
        <v>213</v>
      </c>
      <c r="C1" s="100" t="s">
        <v>214</v>
      </c>
      <c r="D1" s="100" t="s">
        <v>215</v>
      </c>
      <c r="E1" s="100" t="s">
        <v>203</v>
      </c>
      <c r="F1" s="100" t="s">
        <v>178</v>
      </c>
      <c r="G1" s="100" t="s">
        <v>216</v>
      </c>
    </row>
    <row r="2" spans="1:11" ht="14.25" hidden="1" x14ac:dyDescent="0.25">
      <c r="A2" s="100" t="s">
        <v>103</v>
      </c>
      <c r="B2" s="101"/>
      <c r="C2" s="102"/>
      <c r="D2" s="105"/>
      <c r="E2" s="102"/>
      <c r="F2" s="102">
        <v>-0.1</v>
      </c>
      <c r="G2" s="102">
        <v>-0.90530126051113768</v>
      </c>
    </row>
    <row r="3" spans="1:11" ht="14.25" hidden="1" x14ac:dyDescent="0.25">
      <c r="A3" s="100" t="s">
        <v>85</v>
      </c>
      <c r="B3" s="101"/>
      <c r="C3" s="102"/>
      <c r="D3" s="105"/>
      <c r="E3" s="102"/>
      <c r="F3" s="102">
        <v>1.1000000000000001</v>
      </c>
      <c r="G3" s="102">
        <v>0.36407786425382938</v>
      </c>
      <c r="H3" s="54"/>
      <c r="I3" s="54"/>
      <c r="J3" s="54"/>
      <c r="K3" s="54"/>
    </row>
    <row r="4" spans="1:11" ht="14.25" hidden="1" x14ac:dyDescent="0.25">
      <c r="A4" s="100" t="s">
        <v>82</v>
      </c>
      <c r="B4" s="103"/>
      <c r="C4" s="102"/>
      <c r="D4" s="105"/>
      <c r="E4" s="102"/>
      <c r="F4" s="102">
        <v>1</v>
      </c>
      <c r="G4" s="102">
        <v>2.1112721321331804</v>
      </c>
      <c r="H4" s="54"/>
      <c r="I4" s="54"/>
      <c r="J4" s="54"/>
      <c r="K4" s="54"/>
    </row>
    <row r="5" spans="1:11" ht="14.25" hidden="1" x14ac:dyDescent="0.25">
      <c r="A5" s="100" t="s">
        <v>83</v>
      </c>
      <c r="B5" s="104"/>
      <c r="C5" s="102"/>
      <c r="D5" s="105"/>
      <c r="E5" s="102"/>
      <c r="F5" s="102">
        <v>2.6</v>
      </c>
      <c r="G5" s="102">
        <v>3.6484028135333091</v>
      </c>
      <c r="H5" s="54"/>
      <c r="I5" s="54"/>
      <c r="J5" s="54"/>
      <c r="K5" s="54"/>
    </row>
    <row r="6" spans="1:11" ht="14.25" x14ac:dyDescent="0.25">
      <c r="A6" s="100" t="s">
        <v>104</v>
      </c>
      <c r="B6" s="154"/>
      <c r="C6" s="154"/>
      <c r="D6" s="154"/>
      <c r="E6" s="154"/>
      <c r="F6" s="154">
        <v>3.7</v>
      </c>
      <c r="G6" s="154">
        <v>4.9449250245676524</v>
      </c>
      <c r="H6" s="54"/>
      <c r="I6" s="54"/>
      <c r="J6" s="54"/>
      <c r="K6" s="54"/>
    </row>
    <row r="7" spans="1:11" ht="14.25" x14ac:dyDescent="0.25">
      <c r="A7" s="100" t="s">
        <v>85</v>
      </c>
      <c r="B7" s="154"/>
      <c r="C7" s="154"/>
      <c r="D7" s="154"/>
      <c r="E7" s="154"/>
      <c r="F7" s="154">
        <v>0.9</v>
      </c>
      <c r="G7" s="154">
        <v>4.1469572523281499</v>
      </c>
    </row>
    <row r="8" spans="1:11" ht="14.25" x14ac:dyDescent="0.25">
      <c r="A8" s="100" t="s">
        <v>82</v>
      </c>
      <c r="B8" s="154"/>
      <c r="C8" s="154"/>
      <c r="D8" s="154"/>
      <c r="E8" s="154"/>
      <c r="F8" s="154">
        <v>3.5</v>
      </c>
      <c r="G8" s="154">
        <v>3.6702807488898941</v>
      </c>
    </row>
    <row r="9" spans="1:11" ht="14.25" x14ac:dyDescent="0.25">
      <c r="A9" s="100" t="s">
        <v>83</v>
      </c>
      <c r="B9" s="154"/>
      <c r="C9" s="154"/>
      <c r="D9" s="154"/>
      <c r="E9" s="154"/>
      <c r="F9" s="154">
        <v>1.8</v>
      </c>
      <c r="G9" s="154">
        <v>2.6</v>
      </c>
    </row>
    <row r="10" spans="1:11" ht="14.25" x14ac:dyDescent="0.25">
      <c r="A10" s="100" t="s">
        <v>105</v>
      </c>
      <c r="B10" s="154"/>
      <c r="C10" s="154"/>
      <c r="D10" s="154"/>
      <c r="E10" s="154"/>
      <c r="F10" s="154">
        <v>1.9</v>
      </c>
      <c r="G10" s="154">
        <v>1.3</v>
      </c>
    </row>
    <row r="11" spans="1:11" ht="14.25" x14ac:dyDescent="0.25">
      <c r="A11" s="100" t="s">
        <v>85</v>
      </c>
      <c r="B11" s="154"/>
      <c r="C11" s="154"/>
      <c r="D11" s="154"/>
      <c r="E11" s="154"/>
      <c r="F11" s="154">
        <v>2.5</v>
      </c>
      <c r="G11" s="154">
        <v>1.5</v>
      </c>
    </row>
    <row r="12" spans="1:11" ht="14.25" x14ac:dyDescent="0.25">
      <c r="A12" s="100" t="s">
        <v>82</v>
      </c>
      <c r="B12" s="154"/>
      <c r="C12" s="154"/>
      <c r="D12" s="154"/>
      <c r="E12" s="154"/>
      <c r="F12" s="154">
        <v>0.5</v>
      </c>
      <c r="G12" s="154">
        <v>1.1000000000000001</v>
      </c>
    </row>
    <row r="13" spans="1:11" ht="14.25" x14ac:dyDescent="0.25">
      <c r="A13" s="100" t="s">
        <v>83</v>
      </c>
      <c r="B13" s="154"/>
      <c r="C13" s="154"/>
      <c r="D13" s="154"/>
      <c r="E13" s="154"/>
      <c r="F13" s="154">
        <v>0.7</v>
      </c>
      <c r="G13" s="154">
        <v>0.7</v>
      </c>
    </row>
    <row r="14" spans="1:11" ht="14.25" x14ac:dyDescent="0.25">
      <c r="A14" s="100" t="s">
        <v>106</v>
      </c>
      <c r="B14" s="154"/>
      <c r="C14" s="154"/>
      <c r="D14" s="154"/>
      <c r="E14" s="154"/>
      <c r="F14" s="154">
        <v>-0.11</v>
      </c>
      <c r="G14" s="154">
        <v>0.54</v>
      </c>
    </row>
    <row r="15" spans="1:11" ht="14.25" x14ac:dyDescent="0.25">
      <c r="A15" s="100" t="s">
        <v>85</v>
      </c>
      <c r="B15" s="154"/>
      <c r="C15" s="154"/>
      <c r="D15" s="154"/>
      <c r="E15" s="154"/>
      <c r="F15" s="154">
        <v>1.7</v>
      </c>
      <c r="G15" s="154">
        <v>0.77684596156544217</v>
      </c>
    </row>
    <row r="16" spans="1:11" ht="14.25" x14ac:dyDescent="0.25">
      <c r="A16" s="18" t="s">
        <v>82</v>
      </c>
      <c r="B16" s="154"/>
      <c r="C16" s="154"/>
      <c r="D16" s="154"/>
      <c r="E16" s="154"/>
      <c r="F16" s="154">
        <v>1.432684471732145</v>
      </c>
      <c r="G16" s="154">
        <v>1.3397678509690962</v>
      </c>
    </row>
    <row r="17" spans="1:9" ht="14.25" x14ac:dyDescent="0.25">
      <c r="A17" s="18" t="s">
        <v>83</v>
      </c>
      <c r="B17" s="154"/>
      <c r="C17" s="154"/>
      <c r="D17" s="154"/>
      <c r="E17" s="154"/>
      <c r="F17" s="154">
        <v>3.7</v>
      </c>
      <c r="G17" s="154">
        <v>3.6</v>
      </c>
      <c r="I17" s="75"/>
    </row>
    <row r="18" spans="1:9" ht="14.25" x14ac:dyDescent="0.25">
      <c r="A18" s="100" t="s">
        <v>107</v>
      </c>
      <c r="B18" s="154"/>
      <c r="C18" s="154"/>
      <c r="D18" s="154"/>
      <c r="E18" s="154"/>
      <c r="F18" s="154">
        <v>5.8</v>
      </c>
      <c r="G18" s="154">
        <v>6.6</v>
      </c>
    </row>
    <row r="19" spans="1:9" ht="14.25" x14ac:dyDescent="0.25">
      <c r="A19" s="100" t="s">
        <v>85</v>
      </c>
      <c r="B19" s="154"/>
      <c r="C19" s="154"/>
      <c r="D19" s="154"/>
      <c r="E19" s="154"/>
      <c r="F19" s="154">
        <v>6.5</v>
      </c>
      <c r="G19" s="154">
        <v>7.8</v>
      </c>
    </row>
    <row r="20" spans="1:9" ht="14.25" x14ac:dyDescent="0.25">
      <c r="A20" s="18" t="s">
        <v>82</v>
      </c>
      <c r="B20" s="154">
        <v>8.9</v>
      </c>
      <c r="C20" s="154"/>
      <c r="D20" s="154"/>
      <c r="E20" s="154"/>
      <c r="F20" s="154">
        <v>8.9</v>
      </c>
      <c r="G20" s="154">
        <v>8</v>
      </c>
    </row>
    <row r="21" spans="1:9" ht="14.25" x14ac:dyDescent="0.25">
      <c r="A21" s="18" t="s">
        <v>83</v>
      </c>
      <c r="B21" s="154">
        <v>8.3774715999999998</v>
      </c>
      <c r="C21" s="154">
        <v>7.7</v>
      </c>
      <c r="D21" s="154"/>
      <c r="E21" s="154"/>
      <c r="F21" s="154">
        <v>7.6754534627573321</v>
      </c>
      <c r="G21" s="154">
        <v>7.25</v>
      </c>
    </row>
    <row r="22" spans="1:9" ht="14.25" x14ac:dyDescent="0.25">
      <c r="A22" s="100" t="s">
        <v>108</v>
      </c>
      <c r="B22" s="154">
        <v>8.1999999999999993</v>
      </c>
      <c r="C22" s="154">
        <v>7.2321821699999997</v>
      </c>
      <c r="D22" s="154">
        <v>7.4</v>
      </c>
      <c r="E22" s="154"/>
      <c r="F22" s="154">
        <v>7.4</v>
      </c>
      <c r="G22" s="154">
        <v>7</v>
      </c>
    </row>
    <row r="23" spans="1:9" ht="14.25" x14ac:dyDescent="0.25">
      <c r="A23" s="18" t="s">
        <v>123</v>
      </c>
      <c r="B23" s="154">
        <v>7.0937872000000004</v>
      </c>
      <c r="C23" s="154">
        <v>6.98</v>
      </c>
      <c r="D23" s="154">
        <v>9.6098870099999996</v>
      </c>
      <c r="E23" s="154">
        <v>10.277471</v>
      </c>
      <c r="F23" s="154">
        <v>10.277471</v>
      </c>
      <c r="G23" s="154">
        <v>9.44</v>
      </c>
    </row>
    <row r="24" spans="1:9" ht="14.25" x14ac:dyDescent="0.25">
      <c r="A24" s="18" t="s">
        <v>82</v>
      </c>
      <c r="B24" s="154">
        <v>5.7851005999999998</v>
      </c>
      <c r="C24" s="154">
        <v>5.1251805700000004</v>
      </c>
      <c r="D24" s="154">
        <v>8.5724798599999996</v>
      </c>
      <c r="E24" s="154">
        <v>9.7152830699999999</v>
      </c>
      <c r="F24" s="154">
        <v>9.9</v>
      </c>
      <c r="G24" s="154">
        <v>10.5</v>
      </c>
    </row>
    <row r="25" spans="1:9" ht="14.25" x14ac:dyDescent="0.25">
      <c r="A25" s="18" t="s">
        <v>83</v>
      </c>
      <c r="B25" s="154">
        <v>5.4632804000000004</v>
      </c>
      <c r="C25" s="154">
        <v>5.03578247</v>
      </c>
      <c r="D25" s="154">
        <v>8.4579424799999998</v>
      </c>
      <c r="E25" s="154">
        <v>10.3162328</v>
      </c>
      <c r="F25" s="154"/>
      <c r="G25" s="154"/>
    </row>
    <row r="26" spans="1:9" ht="14.25" x14ac:dyDescent="0.25">
      <c r="A26" s="18" t="s">
        <v>109</v>
      </c>
      <c r="B26" s="154">
        <v>4.9590934999999998</v>
      </c>
      <c r="C26" s="154">
        <v>4.9194056399999999</v>
      </c>
      <c r="D26" s="154">
        <v>8.12921783</v>
      </c>
      <c r="E26" s="154">
        <v>9.9199764100000003</v>
      </c>
      <c r="F26" s="154"/>
      <c r="G26" s="154"/>
    </row>
    <row r="27" spans="1:9" ht="14.25" x14ac:dyDescent="0.25">
      <c r="A27" s="18" t="s">
        <v>85</v>
      </c>
      <c r="B27" s="154">
        <v>4.7440072000000004</v>
      </c>
      <c r="C27" s="154">
        <v>4.1930576899999998</v>
      </c>
      <c r="D27" s="154">
        <v>5.2894120899999999</v>
      </c>
      <c r="E27" s="154">
        <v>6.9307775700000001</v>
      </c>
      <c r="F27" s="154"/>
      <c r="G27" s="154"/>
    </row>
    <row r="28" spans="1:9" ht="14.25" x14ac:dyDescent="0.25">
      <c r="A28" s="18" t="s">
        <v>82</v>
      </c>
      <c r="B28" s="154">
        <v>4.7285411000000002</v>
      </c>
      <c r="C28" s="154">
        <v>4.2906931100000003</v>
      </c>
      <c r="D28" s="154">
        <v>3.8177309899999998</v>
      </c>
      <c r="E28" s="154">
        <v>5.2666169299999996</v>
      </c>
      <c r="F28" s="154"/>
      <c r="G28" s="154"/>
    </row>
    <row r="29" spans="1:9" ht="14.25" x14ac:dyDescent="0.25">
      <c r="A29" s="18" t="s">
        <v>83</v>
      </c>
      <c r="B29" s="154">
        <v>4.7090405000000004</v>
      </c>
      <c r="C29" s="154">
        <v>4.2829081899999997</v>
      </c>
      <c r="D29" s="154">
        <v>3.64048105</v>
      </c>
      <c r="E29" s="154">
        <v>3.9774948999999999</v>
      </c>
      <c r="F29" s="154"/>
      <c r="G29" s="154"/>
    </row>
    <row r="30" spans="1:9" ht="14.25" x14ac:dyDescent="0.25">
      <c r="A30" s="18" t="s">
        <v>110</v>
      </c>
      <c r="B30" s="154">
        <v>4.5965088999999999</v>
      </c>
      <c r="C30" s="154">
        <v>4.1821796600000001</v>
      </c>
      <c r="D30" s="154">
        <v>3.4693738600000001</v>
      </c>
      <c r="E30" s="154">
        <v>3.4131171999999999</v>
      </c>
      <c r="F30" s="154"/>
      <c r="G30" s="154"/>
    </row>
    <row r="31" spans="1:9" ht="14.25" x14ac:dyDescent="0.25">
      <c r="A31" s="18" t="s">
        <v>85</v>
      </c>
      <c r="B31" s="154">
        <v>4.5471662000000004</v>
      </c>
      <c r="C31" s="154">
        <v>4.1509776399999998</v>
      </c>
      <c r="D31" s="154">
        <v>3.4498275999999999</v>
      </c>
      <c r="E31" s="154">
        <v>3.3393074700000001</v>
      </c>
      <c r="F31" s="154"/>
      <c r="G31" s="154"/>
    </row>
    <row r="32" spans="1:9" ht="14.25" x14ac:dyDescent="0.25">
      <c r="A32" s="18" t="s">
        <v>82</v>
      </c>
      <c r="B32" s="154">
        <v>4.5194257000000002</v>
      </c>
      <c r="C32" s="154">
        <v>4.1492144099999999</v>
      </c>
      <c r="D32" s="154">
        <v>3.7</v>
      </c>
      <c r="E32" s="154">
        <v>3.4314957399999999</v>
      </c>
      <c r="F32" s="154"/>
      <c r="G32" s="154"/>
    </row>
    <row r="33" spans="1:7" ht="14.25" x14ac:dyDescent="0.25">
      <c r="A33" s="18" t="s">
        <v>83</v>
      </c>
      <c r="B33" s="154"/>
      <c r="C33" s="154">
        <v>4.1674749999999996</v>
      </c>
      <c r="D33" s="154">
        <v>3.8</v>
      </c>
      <c r="E33" s="154">
        <v>3.5223154800000001</v>
      </c>
      <c r="F33" s="154"/>
      <c r="G33" s="154"/>
    </row>
    <row r="34" spans="1:7" ht="14.25" x14ac:dyDescent="0.25">
      <c r="A34" s="18" t="s">
        <v>111</v>
      </c>
      <c r="B34" s="154"/>
      <c r="C34" s="154"/>
      <c r="D34" s="154">
        <v>4</v>
      </c>
      <c r="E34" s="154">
        <v>3.8</v>
      </c>
      <c r="F34" s="154"/>
      <c r="G34" s="154"/>
    </row>
    <row r="35" spans="1:7" ht="14.25" x14ac:dyDescent="0.25">
      <c r="A35" s="18" t="s">
        <v>123</v>
      </c>
      <c r="B35" s="154"/>
      <c r="C35" s="154"/>
      <c r="D35" s="154"/>
      <c r="E35" s="154">
        <v>4</v>
      </c>
      <c r="F35" s="154"/>
      <c r="G35" s="154"/>
    </row>
  </sheetData>
  <hyperlinks>
    <hyperlink ref="A1" location="List!A1" display="List!A1" xr:uid="{00000000-0004-0000-1600-000000000000}"/>
  </hyperlinks>
  <pageMargins left="0.7" right="0.7" top="0.75" bottom="0.75" header="0.3" footer="0.3"/>
  <pageSetup paperSize="9"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9"/>
  <sheetViews>
    <sheetView zoomScale="160" zoomScaleNormal="160" workbookViewId="0"/>
  </sheetViews>
  <sheetFormatPr defaultColWidth="8.6640625" defaultRowHeight="16.5" x14ac:dyDescent="0.3"/>
  <cols>
    <col min="2" max="2" width="0" hidden="1" customWidth="1"/>
  </cols>
  <sheetData>
    <row r="1" spans="1:10" x14ac:dyDescent="0.3">
      <c r="A1" s="199" t="s">
        <v>284</v>
      </c>
      <c r="C1" s="18" t="s">
        <v>217</v>
      </c>
      <c r="D1" s="18" t="s">
        <v>216</v>
      </c>
      <c r="E1" s="18" t="s">
        <v>218</v>
      </c>
    </row>
    <row r="2" spans="1:10" x14ac:dyDescent="0.3">
      <c r="A2" s="18" t="s">
        <v>102</v>
      </c>
      <c r="B2" s="26">
        <v>-0.72996804149994432</v>
      </c>
      <c r="C2" s="26">
        <f t="shared" ref="C2:C29" si="0">B2*4</f>
        <v>-2.9198721659997773</v>
      </c>
      <c r="D2" s="26">
        <v>-2.1963177745930693</v>
      </c>
      <c r="E2" s="26">
        <v>-1.9925670122137689</v>
      </c>
    </row>
    <row r="3" spans="1:10" x14ac:dyDescent="0.3">
      <c r="A3" s="18" t="s">
        <v>85</v>
      </c>
      <c r="B3" s="26">
        <v>-0.51907591407942277</v>
      </c>
      <c r="C3" s="26">
        <f t="shared" si="0"/>
        <v>-2.0763036563176911</v>
      </c>
      <c r="D3" s="26">
        <v>-2.111918360569689</v>
      </c>
      <c r="E3" s="26">
        <v>-1.1257347228099803</v>
      </c>
    </row>
    <row r="4" spans="1:10" x14ac:dyDescent="0.3">
      <c r="A4" s="18" t="s">
        <v>82</v>
      </c>
      <c r="B4" s="26">
        <v>-0.92564327066776286</v>
      </c>
      <c r="C4" s="26">
        <f t="shared" si="0"/>
        <v>-3.7025730826710515</v>
      </c>
      <c r="D4" s="26">
        <v>-2.4063564240557866</v>
      </c>
      <c r="E4" s="26">
        <v>-1.8568680835741702</v>
      </c>
      <c r="G4" s="153"/>
    </row>
    <row r="5" spans="1:10" x14ac:dyDescent="0.3">
      <c r="A5" s="18" t="s">
        <v>83</v>
      </c>
      <c r="B5" s="26">
        <v>0.2803794999609579</v>
      </c>
      <c r="C5" s="26">
        <f t="shared" si="0"/>
        <v>1.1215179998438316</v>
      </c>
      <c r="D5" s="26">
        <v>-1.8047193953868117</v>
      </c>
      <c r="E5" s="26">
        <v>-1.0781091766334612</v>
      </c>
      <c r="F5" s="153"/>
      <c r="G5" s="153"/>
      <c r="H5" s="153"/>
      <c r="I5" s="153"/>
      <c r="J5" s="153"/>
    </row>
    <row r="6" spans="1:10" x14ac:dyDescent="0.3">
      <c r="A6" s="18" t="s">
        <v>103</v>
      </c>
      <c r="B6" s="26">
        <v>-0.12989694216979331</v>
      </c>
      <c r="C6" s="26">
        <f t="shared" si="0"/>
        <v>-0.51958776867917322</v>
      </c>
      <c r="D6" s="26">
        <v>-0.90530126051116611</v>
      </c>
      <c r="E6" s="26">
        <v>-0.14313327383280239</v>
      </c>
      <c r="F6" s="153"/>
      <c r="G6" s="153"/>
      <c r="H6" s="153"/>
      <c r="I6" s="153"/>
      <c r="J6" s="153"/>
    </row>
    <row r="7" spans="1:10" x14ac:dyDescent="0.3">
      <c r="A7" s="18" t="s">
        <v>85</v>
      </c>
      <c r="B7" s="26">
        <v>0.82272844005231605</v>
      </c>
      <c r="C7" s="26">
        <f t="shared" si="0"/>
        <v>3.2909137602092642</v>
      </c>
      <c r="D7" s="26">
        <v>0.36407786425382938</v>
      </c>
      <c r="E7" s="26">
        <v>1.1438009686904422</v>
      </c>
    </row>
    <row r="8" spans="1:10" x14ac:dyDescent="0.3">
      <c r="A8" s="18" t="s">
        <v>82</v>
      </c>
      <c r="B8" s="26">
        <v>0.55844657238573348</v>
      </c>
      <c r="C8" s="26">
        <f t="shared" si="0"/>
        <v>2.2337862895429339</v>
      </c>
      <c r="D8" s="26">
        <v>2.1112721321331946</v>
      </c>
      <c r="E8" s="26">
        <v>0.98715777219213408</v>
      </c>
    </row>
    <row r="9" spans="1:10" x14ac:dyDescent="0.3">
      <c r="A9" s="18" t="s">
        <v>83</v>
      </c>
      <c r="B9" s="26">
        <v>1.8231039034374703</v>
      </c>
      <c r="C9" s="26">
        <f t="shared" si="0"/>
        <v>7.2924156137498812</v>
      </c>
      <c r="D9" s="26">
        <v>3.6484028135333375</v>
      </c>
      <c r="E9" s="26">
        <v>2.6007442537243008</v>
      </c>
    </row>
    <row r="10" spans="1:10" x14ac:dyDescent="0.3">
      <c r="A10" s="18" t="s">
        <v>104</v>
      </c>
      <c r="B10" s="26">
        <v>1.5948087558238058</v>
      </c>
      <c r="C10" s="26">
        <f t="shared" si="0"/>
        <v>6.3792350232952231</v>
      </c>
      <c r="D10" s="26">
        <v>5.0421609329542463</v>
      </c>
      <c r="E10" s="26">
        <v>3.7279834067416715</v>
      </c>
    </row>
    <row r="11" spans="1:10" x14ac:dyDescent="0.3">
      <c r="A11" s="18" t="s">
        <v>85</v>
      </c>
      <c r="B11" s="26">
        <v>0.38014846397325641</v>
      </c>
      <c r="C11" s="26">
        <f t="shared" si="0"/>
        <v>1.5205938558930256</v>
      </c>
      <c r="D11" s="26">
        <v>4.2430734662532927</v>
      </c>
      <c r="E11" s="26">
        <v>0.83211310898656166</v>
      </c>
    </row>
    <row r="12" spans="1:10" x14ac:dyDescent="0.3">
      <c r="A12" s="18" t="s">
        <v>82</v>
      </c>
      <c r="B12" s="26">
        <v>1.9747528531269154E-2</v>
      </c>
      <c r="C12" s="26">
        <f t="shared" si="0"/>
        <v>7.8990114125076616E-2</v>
      </c>
      <c r="D12" s="26">
        <v>3.7603554991451489</v>
      </c>
      <c r="E12" s="26">
        <v>3.4801399037426108</v>
      </c>
    </row>
    <row r="13" spans="1:10" x14ac:dyDescent="0.3">
      <c r="A13" s="18" t="s">
        <v>83</v>
      </c>
      <c r="B13" s="26">
        <v>0.95986781515198061</v>
      </c>
      <c r="C13" s="26">
        <f t="shared" si="0"/>
        <v>3.8394712606079224</v>
      </c>
      <c r="D13" s="26">
        <v>2.6862480622310301</v>
      </c>
      <c r="E13" s="26">
        <v>1.7912209026325314</v>
      </c>
    </row>
    <row r="14" spans="1:10" x14ac:dyDescent="0.3">
      <c r="A14" s="18" t="s">
        <v>105</v>
      </c>
      <c r="B14" s="26">
        <v>-3.078855334976538E-3</v>
      </c>
      <c r="C14" s="26">
        <f t="shared" si="0"/>
        <v>-1.2315421339906152E-2</v>
      </c>
      <c r="D14" s="26">
        <v>1.2599415906682481</v>
      </c>
      <c r="E14" s="26">
        <v>1.8811658309776789</v>
      </c>
    </row>
    <row r="15" spans="1:10" x14ac:dyDescent="0.3">
      <c r="A15" s="18" t="s">
        <v>85</v>
      </c>
      <c r="B15" s="26">
        <v>0.35290784894799287</v>
      </c>
      <c r="C15" s="26">
        <f t="shared" si="0"/>
        <v>1.4116313957919715</v>
      </c>
      <c r="D15" s="26">
        <v>1.4570277725853344</v>
      </c>
      <c r="E15" s="26">
        <v>2.4537257060515145</v>
      </c>
    </row>
    <row r="16" spans="1:10" x14ac:dyDescent="0.3">
      <c r="A16" s="18" t="s">
        <v>82</v>
      </c>
      <c r="B16" s="26">
        <v>-3.5241842325945072E-2</v>
      </c>
      <c r="C16" s="26">
        <f t="shared" si="0"/>
        <v>-0.14096736930378029</v>
      </c>
      <c r="D16" s="26">
        <v>1.0919334009036845</v>
      </c>
      <c r="E16" s="26">
        <v>0.47793958081770427</v>
      </c>
    </row>
    <row r="17" spans="1:5" x14ac:dyDescent="0.3">
      <c r="A17" s="18" t="s">
        <v>83</v>
      </c>
      <c r="B17" s="26">
        <v>0.34517071648252795</v>
      </c>
      <c r="C17" s="26">
        <f t="shared" si="0"/>
        <v>1.3806828659301118</v>
      </c>
      <c r="D17" s="26">
        <v>0.65436778045784649</v>
      </c>
      <c r="E17" s="26">
        <v>0.7339142477776619</v>
      </c>
    </row>
    <row r="18" spans="1:5" x14ac:dyDescent="0.3">
      <c r="A18" s="18" t="s">
        <v>106</v>
      </c>
      <c r="B18" s="26">
        <v>6.2077813938870463E-2</v>
      </c>
      <c r="C18" s="26">
        <f t="shared" si="0"/>
        <v>0.24831125575548185</v>
      </c>
      <c r="D18" s="26">
        <v>0.5422363526071905</v>
      </c>
      <c r="E18" s="26">
        <v>-0.10452343810278819</v>
      </c>
    </row>
    <row r="19" spans="1:5" x14ac:dyDescent="0.3">
      <c r="A19" s="18" t="s">
        <v>85</v>
      </c>
      <c r="B19" s="26">
        <v>0.54962865556223051</v>
      </c>
      <c r="C19" s="26">
        <f t="shared" si="0"/>
        <v>2.198514622248922</v>
      </c>
      <c r="D19" s="26">
        <v>0.77535218856593247</v>
      </c>
      <c r="E19" s="26">
        <v>1.6833281149818902</v>
      </c>
    </row>
    <row r="20" spans="1:5" x14ac:dyDescent="0.3">
      <c r="A20" s="18" t="s">
        <v>82</v>
      </c>
      <c r="B20" s="26">
        <v>0.12099220481682949</v>
      </c>
      <c r="C20" s="26">
        <f t="shared" si="0"/>
        <v>0.48396881926731794</v>
      </c>
      <c r="D20" s="26">
        <v>1.3410226647696533</v>
      </c>
      <c r="E20" s="26">
        <v>1.4384724442883368</v>
      </c>
    </row>
    <row r="21" spans="1:5" x14ac:dyDescent="0.3">
      <c r="A21" s="18" t="s">
        <v>83</v>
      </c>
      <c r="B21" s="26">
        <v>1.6890546182902142</v>
      </c>
      <c r="C21" s="26">
        <f t="shared" si="0"/>
        <v>6.7562184731608568</v>
      </c>
      <c r="D21" s="26">
        <v>3.6188951811127339</v>
      </c>
      <c r="E21" s="26">
        <v>3.6638246566359953</v>
      </c>
    </row>
    <row r="22" spans="1:5" x14ac:dyDescent="0.3">
      <c r="A22" s="18" t="s">
        <v>107</v>
      </c>
      <c r="B22" s="26">
        <v>3.1492565615532015</v>
      </c>
      <c r="C22" s="26">
        <f t="shared" si="0"/>
        <v>12.597026246212806</v>
      </c>
      <c r="D22" s="26">
        <v>6.6122456863822947</v>
      </c>
      <c r="E22" s="26">
        <v>5.7810093225161268</v>
      </c>
    </row>
    <row r="23" spans="1:5" x14ac:dyDescent="0.3">
      <c r="A23" s="18" t="s">
        <v>85</v>
      </c>
      <c r="B23" s="26">
        <v>2.1947003654546222</v>
      </c>
      <c r="C23" s="26">
        <f t="shared" si="0"/>
        <v>8.7788014618184889</v>
      </c>
      <c r="D23" s="26">
        <v>7.8139553154992853</v>
      </c>
      <c r="E23" s="26">
        <v>6.504644523458893</v>
      </c>
    </row>
    <row r="24" spans="1:5" x14ac:dyDescent="0.3">
      <c r="A24" s="18" t="s">
        <v>82</v>
      </c>
      <c r="B24" s="26">
        <v>0.79427881921247945</v>
      </c>
      <c r="C24" s="26">
        <f t="shared" si="0"/>
        <v>3.1771152768499178</v>
      </c>
      <c r="D24" s="26">
        <v>7.9767706624061674</v>
      </c>
      <c r="E24" s="26">
        <v>8.8886539553763839</v>
      </c>
    </row>
    <row r="25" spans="1:5" x14ac:dyDescent="0.3">
      <c r="A25" s="18" t="s">
        <v>83</v>
      </c>
      <c r="B25" s="26">
        <v>1.4882580000327437</v>
      </c>
      <c r="C25" s="26">
        <f t="shared" si="0"/>
        <v>5.9530320001309747</v>
      </c>
      <c r="D25" s="26">
        <v>7.2511471620594534</v>
      </c>
      <c r="E25" s="26">
        <v>7.6754534627573321</v>
      </c>
    </row>
    <row r="26" spans="1:5" x14ac:dyDescent="0.3">
      <c r="A26" s="18" t="s">
        <v>108</v>
      </c>
      <c r="B26" s="26">
        <v>2.0138264520359854</v>
      </c>
      <c r="C26" s="26">
        <f t="shared" si="0"/>
        <v>8.0553058081439417</v>
      </c>
      <c r="D26" s="26">
        <v>6.9670972690979198</v>
      </c>
      <c r="E26" s="26">
        <v>7.3664574191492989</v>
      </c>
    </row>
    <row r="27" spans="1:5" x14ac:dyDescent="0.3">
      <c r="A27" s="18" t="s">
        <v>85</v>
      </c>
      <c r="B27" s="26">
        <v>4.0628285738343521</v>
      </c>
      <c r="C27" s="26">
        <f t="shared" si="0"/>
        <v>16.251314295337409</v>
      </c>
      <c r="D27" s="26">
        <v>9.4</v>
      </c>
      <c r="E27" s="26">
        <v>10.3</v>
      </c>
    </row>
    <row r="28" spans="1:5" x14ac:dyDescent="0.3">
      <c r="A28" s="18" t="s">
        <v>82</v>
      </c>
      <c r="B28" s="26">
        <v>1.7619834297023074</v>
      </c>
      <c r="C28" s="26">
        <f t="shared" si="0"/>
        <v>7.0479337188092295</v>
      </c>
      <c r="D28" s="26">
        <v>10.540350415609197</v>
      </c>
      <c r="E28" s="26">
        <v>9.9151144159478548</v>
      </c>
    </row>
    <row r="29" spans="1:5" x14ac:dyDescent="0.3">
      <c r="A29" s="18" t="s">
        <v>83</v>
      </c>
      <c r="B29" s="26">
        <v>1.436613853199975</v>
      </c>
      <c r="C29" s="26">
        <f t="shared" si="0"/>
        <v>5.7464554127999001</v>
      </c>
      <c r="D29" s="26">
        <v>10.096621002204614</v>
      </c>
      <c r="E29" s="26">
        <v>9.888191502700721</v>
      </c>
    </row>
  </sheetData>
  <hyperlinks>
    <hyperlink ref="A1" location="List!A1" display="List!A1" xr:uid="{ED21CC01-3811-4403-AFEF-FC3FED71F59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32"/>
  <sheetViews>
    <sheetView zoomScale="130" zoomScaleNormal="130" workbookViewId="0">
      <pane xSplit="1" ySplit="1" topLeftCell="G2" activePane="bottomRight" state="frozen"/>
      <selection pane="topRight" activeCell="AA62" sqref="AA62"/>
      <selection pane="bottomLeft" activeCell="AA62" sqref="AA62"/>
      <selection pane="bottomRight" activeCell="G22" sqref="G22"/>
    </sheetView>
  </sheetViews>
  <sheetFormatPr defaultColWidth="8.77734375" defaultRowHeight="14.25" x14ac:dyDescent="0.25"/>
  <cols>
    <col min="1" max="1" width="23.21875" style="18" bestFit="1" customWidth="1"/>
    <col min="2" max="16384" width="8.77734375" style="18"/>
  </cols>
  <sheetData>
    <row r="1" spans="1:24" ht="15" x14ac:dyDescent="0.25">
      <c r="A1" s="199" t="s">
        <v>284</v>
      </c>
      <c r="B1" s="18" t="s">
        <v>103</v>
      </c>
      <c r="C1" s="18" t="s">
        <v>85</v>
      </c>
      <c r="D1" s="18" t="s">
        <v>82</v>
      </c>
      <c r="E1" s="18" t="s">
        <v>83</v>
      </c>
      <c r="F1" s="18" t="s">
        <v>104</v>
      </c>
      <c r="G1" s="18" t="s">
        <v>85</v>
      </c>
      <c r="H1" s="18" t="s">
        <v>82</v>
      </c>
      <c r="I1" s="18" t="s">
        <v>83</v>
      </c>
      <c r="J1" s="60" t="s">
        <v>105</v>
      </c>
      <c r="K1" s="60" t="s">
        <v>85</v>
      </c>
      <c r="L1" s="60" t="s">
        <v>82</v>
      </c>
      <c r="M1" s="60" t="s">
        <v>83</v>
      </c>
      <c r="N1" s="90" t="s">
        <v>106</v>
      </c>
      <c r="O1" s="90" t="s">
        <v>85</v>
      </c>
      <c r="P1" s="90" t="s">
        <v>82</v>
      </c>
      <c r="Q1" s="90" t="s">
        <v>83</v>
      </c>
      <c r="R1" s="58" t="s">
        <v>107</v>
      </c>
      <c r="S1" s="58" t="s">
        <v>85</v>
      </c>
      <c r="T1" s="58" t="s">
        <v>82</v>
      </c>
      <c r="U1" s="1" t="s">
        <v>83</v>
      </c>
      <c r="V1" s="1" t="s">
        <v>108</v>
      </c>
      <c r="W1" s="1" t="s">
        <v>85</v>
      </c>
      <c r="X1" s="1" t="s">
        <v>82</v>
      </c>
    </row>
    <row r="2" spans="1:24" x14ac:dyDescent="0.25">
      <c r="A2" s="18" t="s">
        <v>219</v>
      </c>
      <c r="B2" s="40">
        <v>5.5587642778320685</v>
      </c>
      <c r="C2" s="40">
        <v>2.3674496663436742</v>
      </c>
      <c r="D2" s="40">
        <v>4.6750390240283082</v>
      </c>
      <c r="E2" s="40">
        <v>6.1688884200858212</v>
      </c>
      <c r="F2" s="40">
        <v>9.4362590870751006</v>
      </c>
      <c r="G2" s="40">
        <v>5.2968209895528702</v>
      </c>
      <c r="H2" s="40">
        <v>-1.71428319894531</v>
      </c>
      <c r="I2" s="40">
        <v>-2.3932702253878517</v>
      </c>
      <c r="J2" s="116">
        <v>-4.9000000000000004</v>
      </c>
      <c r="K2" s="116">
        <v>-2.8</v>
      </c>
      <c r="L2" s="116">
        <v>1.6</v>
      </c>
      <c r="M2" s="116">
        <v>2.5</v>
      </c>
      <c r="N2" s="58">
        <v>-0.1</v>
      </c>
      <c r="O2" s="58">
        <v>-4.2</v>
      </c>
      <c r="P2" s="58">
        <v>-1.1000000000000001</v>
      </c>
      <c r="Q2" s="58">
        <v>-0.9</v>
      </c>
      <c r="R2" s="70">
        <v>4.8571504515012123</v>
      </c>
      <c r="S2" s="70">
        <v>9.7221322115220659</v>
      </c>
      <c r="T2" s="70">
        <v>7.1111720512442531</v>
      </c>
      <c r="U2" s="40">
        <v>5.3608764049344728</v>
      </c>
      <c r="V2" s="40">
        <v>1.7697878100141367</v>
      </c>
      <c r="W2" s="40">
        <v>5.8068397386792157</v>
      </c>
      <c r="X2" s="40">
        <v>2.6027395576544166</v>
      </c>
    </row>
    <row r="3" spans="1:24" x14ac:dyDescent="0.25">
      <c r="A3" s="18" t="s">
        <v>220</v>
      </c>
      <c r="B3" s="40">
        <v>2.8947820381905984</v>
      </c>
      <c r="C3" s="40">
        <v>1.5008760799882594</v>
      </c>
      <c r="D3" s="40">
        <v>3.9397759820917457</v>
      </c>
      <c r="E3" s="40">
        <v>6.187279358044691</v>
      </c>
      <c r="F3" s="40">
        <v>10.676015633855272</v>
      </c>
      <c r="G3" s="40">
        <v>4.0432649368704432</v>
      </c>
      <c r="H3" s="40">
        <v>-3.9600166772211054</v>
      </c>
      <c r="I3" s="40">
        <v>-3.7197846237419725</v>
      </c>
      <c r="J3" s="116">
        <v>-5.9</v>
      </c>
      <c r="K3" s="116">
        <v>-3.2</v>
      </c>
      <c r="L3" s="116">
        <v>2.7</v>
      </c>
      <c r="M3" s="116">
        <v>3.2</v>
      </c>
      <c r="N3" s="58">
        <v>0.6</v>
      </c>
      <c r="O3" s="58">
        <v>-2.7</v>
      </c>
      <c r="P3" s="58">
        <v>-1.4</v>
      </c>
      <c r="Q3" s="58">
        <v>-1.5</v>
      </c>
      <c r="R3" s="70">
        <v>3.1507991182551933</v>
      </c>
      <c r="S3" s="70">
        <v>6.4982637296273822</v>
      </c>
      <c r="T3" s="70">
        <v>4.9549880102130857</v>
      </c>
      <c r="U3" s="40">
        <v>2.6943797068859254</v>
      </c>
      <c r="V3" s="40">
        <v>-1.4873327321446794</v>
      </c>
      <c r="W3" s="40">
        <v>3.3991259349831751</v>
      </c>
      <c r="X3" s="40">
        <v>1.2551474269386347</v>
      </c>
    </row>
    <row r="4" spans="1:24" x14ac:dyDescent="0.25">
      <c r="A4" s="18" t="s">
        <v>221</v>
      </c>
      <c r="B4" s="40">
        <v>7.1028480655802184</v>
      </c>
      <c r="C4" s="40">
        <v>2.8253891781904628</v>
      </c>
      <c r="D4" s="40">
        <v>5.0501889287134958</v>
      </c>
      <c r="E4" s="40">
        <v>6.1233503086363044</v>
      </c>
      <c r="F4" s="40">
        <v>8.6981757339557078</v>
      </c>
      <c r="G4" s="40">
        <v>6.0358051245117395</v>
      </c>
      <c r="H4" s="40">
        <v>-0.36767843088098573</v>
      </c>
      <c r="I4" s="40">
        <v>-1.6728668056727258</v>
      </c>
      <c r="J4" s="116">
        <v>-4.3</v>
      </c>
      <c r="K4" s="116">
        <v>-2.6</v>
      </c>
      <c r="L4" s="116">
        <v>0.9</v>
      </c>
      <c r="M4" s="116">
        <v>2.1</v>
      </c>
      <c r="N4" s="58">
        <v>-0.6</v>
      </c>
      <c r="O4" s="58">
        <v>-5</v>
      </c>
      <c r="P4" s="58">
        <v>-1</v>
      </c>
      <c r="Q4" s="58">
        <v>-0.5</v>
      </c>
      <c r="R4" s="70">
        <v>5.8648022294440096</v>
      </c>
      <c r="S4" s="70">
        <v>11.67051084419694</v>
      </c>
      <c r="T4" s="70">
        <v>8.4073663423342992</v>
      </c>
      <c r="U4" s="40">
        <v>6.969816934799681</v>
      </c>
      <c r="V4" s="40">
        <v>3.745066525882379</v>
      </c>
      <c r="W4" s="40">
        <v>7.2211895621045556</v>
      </c>
      <c r="X4" s="40">
        <v>3.3716154032088212</v>
      </c>
    </row>
    <row r="5" spans="1:24" x14ac:dyDescent="0.25">
      <c r="A5" s="18" t="s">
        <v>222</v>
      </c>
      <c r="B5" s="40">
        <v>2.8947820381905984</v>
      </c>
      <c r="C5" s="40">
        <v>1.5008760799882594</v>
      </c>
      <c r="D5" s="40">
        <v>3.9397759820917457</v>
      </c>
      <c r="E5" s="40">
        <v>6.187279358044691</v>
      </c>
      <c r="F5" s="40">
        <v>10.676015633855272</v>
      </c>
      <c r="G5" s="40">
        <v>4.0432649368704432</v>
      </c>
      <c r="H5" s="40">
        <v>-3.9600166772211054</v>
      </c>
      <c r="I5" s="40">
        <v>-3.7197846237419725</v>
      </c>
      <c r="J5" s="116">
        <v>-5.9</v>
      </c>
      <c r="K5" s="116">
        <v>-3.2</v>
      </c>
      <c r="L5" s="116">
        <v>2.7</v>
      </c>
      <c r="M5" s="116">
        <v>3.2</v>
      </c>
      <c r="N5" s="58">
        <v>0.6</v>
      </c>
      <c r="O5" s="58">
        <v>-2.7</v>
      </c>
      <c r="P5" s="58">
        <v>-1.4</v>
      </c>
      <c r="Q5" s="58">
        <v>-1.5</v>
      </c>
      <c r="R5" s="70">
        <v>3.1507991182551933</v>
      </c>
      <c r="S5" s="70">
        <v>6.4982637296273822</v>
      </c>
      <c r="T5" s="70">
        <v>4.9549880102130857</v>
      </c>
      <c r="U5" s="40">
        <v>2.6943797068859254</v>
      </c>
      <c r="V5" s="40">
        <v>-1.4873327321446794</v>
      </c>
      <c r="W5" s="40">
        <v>3.3991259349831751</v>
      </c>
      <c r="X5" s="40">
        <v>1.2551474269386347</v>
      </c>
    </row>
    <row r="6" spans="1:24" x14ac:dyDescent="0.25">
      <c r="A6" s="18" t="s">
        <v>223</v>
      </c>
      <c r="B6" s="40">
        <v>10.355729078254242</v>
      </c>
      <c r="C6" s="40">
        <v>3.8337860301210327</v>
      </c>
      <c r="D6" s="40">
        <v>6.4553420409603461</v>
      </c>
      <c r="E6" s="40">
        <v>7.335183187885093</v>
      </c>
      <c r="F6" s="40">
        <v>9.7045402355432202</v>
      </c>
      <c r="G6" s="40">
        <v>8.2608589855065873</v>
      </c>
      <c r="H6" s="40">
        <v>1.1959771117019216</v>
      </c>
      <c r="I6" s="40">
        <v>-1.0206785187959611</v>
      </c>
      <c r="J6" s="116">
        <v>-4.5</v>
      </c>
      <c r="K6" s="116">
        <v>-2.9</v>
      </c>
      <c r="L6" s="116">
        <v>0.2</v>
      </c>
      <c r="M6" s="116">
        <v>2</v>
      </c>
      <c r="N6" s="58">
        <v>-1.2</v>
      </c>
      <c r="O6" s="58">
        <v>-7.2</v>
      </c>
      <c r="P6" s="58">
        <v>-1.2</v>
      </c>
      <c r="Q6" s="58">
        <v>-0.3</v>
      </c>
      <c r="R6" s="70">
        <v>8.2888493192920549</v>
      </c>
      <c r="S6" s="70">
        <v>16.760063920288417</v>
      </c>
      <c r="T6" s="70">
        <v>11.900628115841954</v>
      </c>
      <c r="U6" s="40">
        <v>10.520893399585532</v>
      </c>
      <c r="V6" s="40">
        <v>7.022379072680323</v>
      </c>
      <c r="W6" s="40">
        <v>10.544745262271476</v>
      </c>
      <c r="X6" s="40">
        <v>4.9857102258035439</v>
      </c>
    </row>
    <row r="32" spans="5:5" x14ac:dyDescent="0.25">
      <c r="E32" s="1"/>
    </row>
  </sheetData>
  <hyperlinks>
    <hyperlink ref="A1" location="List!A1" display="List!A1" xr:uid="{00000000-0004-0000-1800-000000000000}"/>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sheetPr>
  <dimension ref="A1:R34"/>
  <sheetViews>
    <sheetView zoomScale="150" zoomScaleNormal="150" workbookViewId="0">
      <selection activeCell="F20" sqref="F20"/>
    </sheetView>
  </sheetViews>
  <sheetFormatPr defaultColWidth="8.77734375" defaultRowHeight="14.25" x14ac:dyDescent="0.25"/>
  <cols>
    <col min="1" max="1" width="8.77734375" style="18"/>
    <col min="2" max="2" width="8.21875" style="18" customWidth="1"/>
    <col min="3" max="16384" width="8.77734375" style="18"/>
  </cols>
  <sheetData>
    <row r="1" spans="1:18" ht="15" x14ac:dyDescent="0.25">
      <c r="A1" s="199" t="s">
        <v>284</v>
      </c>
      <c r="B1" s="18" t="s">
        <v>224</v>
      </c>
      <c r="C1" s="18" t="s">
        <v>225</v>
      </c>
      <c r="D1" s="18" t="s">
        <v>226</v>
      </c>
      <c r="E1" s="18" t="s">
        <v>227</v>
      </c>
    </row>
    <row r="2" spans="1:18" x14ac:dyDescent="0.25">
      <c r="A2" s="18" t="s">
        <v>103</v>
      </c>
      <c r="B2" s="21">
        <v>9.684258163781706E-2</v>
      </c>
      <c r="C2" s="21">
        <v>-4.1912472114929357E-2</v>
      </c>
      <c r="D2" s="21">
        <v>8.0929290280523924E-2</v>
      </c>
      <c r="E2" s="21">
        <v>8.0929290280523924E-2</v>
      </c>
      <c r="F2" s="21"/>
      <c r="J2" s="1"/>
      <c r="L2" s="1"/>
      <c r="M2" s="1"/>
      <c r="O2" s="1"/>
    </row>
    <row r="3" spans="1:18" x14ac:dyDescent="0.25">
      <c r="A3" s="18" t="s">
        <v>85</v>
      </c>
      <c r="B3" s="21">
        <v>0.12630491171678784</v>
      </c>
      <c r="C3" s="21">
        <v>0.14882957355312953</v>
      </c>
      <c r="D3" s="21">
        <v>0.12931235135384336</v>
      </c>
      <c r="E3" s="21">
        <v>0.12931235135384336</v>
      </c>
      <c r="F3" s="21"/>
      <c r="J3" s="1"/>
      <c r="L3" s="21"/>
      <c r="M3" s="21"/>
      <c r="O3" s="1"/>
    </row>
    <row r="4" spans="1:18" x14ac:dyDescent="0.25">
      <c r="A4" s="18" t="s">
        <v>82</v>
      </c>
      <c r="B4" s="21">
        <v>9.6260334133689576E-2</v>
      </c>
      <c r="C4" s="21">
        <v>6.4973533581466111E-2</v>
      </c>
      <c r="D4" s="21">
        <v>9.1444138691318524E-2</v>
      </c>
      <c r="E4" s="21">
        <v>9.1444138691318524E-2</v>
      </c>
      <c r="F4" s="21"/>
      <c r="M4" s="21"/>
      <c r="N4" s="21"/>
      <c r="O4" s="21"/>
    </row>
    <row r="5" spans="1:18" x14ac:dyDescent="0.25">
      <c r="A5" s="18" t="s">
        <v>83</v>
      </c>
      <c r="B5" s="21">
        <v>0.2228289228277518</v>
      </c>
      <c r="C5" s="21">
        <v>-1.2721252581995088E-2</v>
      </c>
      <c r="D5" s="21">
        <v>0.17722984127534658</v>
      </c>
      <c r="E5" s="21">
        <v>0.17722984127534658</v>
      </c>
      <c r="F5" s="21"/>
      <c r="J5" s="1"/>
      <c r="K5" s="1"/>
      <c r="L5" s="1"/>
      <c r="M5" s="21"/>
      <c r="N5" s="21"/>
      <c r="O5" s="21"/>
    </row>
    <row r="6" spans="1:18" x14ac:dyDescent="0.25">
      <c r="A6" s="18" t="s">
        <v>104</v>
      </c>
      <c r="B6" s="21">
        <v>5.8433926994705558E-2</v>
      </c>
      <c r="C6" s="21">
        <v>0.25217813246739706</v>
      </c>
      <c r="D6" s="21">
        <v>7.7716760607873331E-2</v>
      </c>
      <c r="E6" s="21">
        <v>7.7716760607873331E-2</v>
      </c>
      <c r="F6" s="21"/>
      <c r="M6" s="21"/>
      <c r="N6" s="21"/>
      <c r="O6" s="21"/>
    </row>
    <row r="7" spans="1:18" x14ac:dyDescent="0.25">
      <c r="A7" s="18" t="s">
        <v>85</v>
      </c>
      <c r="B7" s="21">
        <v>9.1953200941774893E-2</v>
      </c>
      <c r="C7" s="21">
        <v>0.14210536625954262</v>
      </c>
      <c r="D7" s="21">
        <v>9.868634198127299E-2</v>
      </c>
      <c r="E7" s="21">
        <v>9.868634198127299E-2</v>
      </c>
      <c r="F7" s="21"/>
      <c r="J7" s="21"/>
      <c r="K7" s="21"/>
      <c r="L7" s="1"/>
      <c r="M7" s="21"/>
      <c r="N7" s="21"/>
      <c r="O7" s="21"/>
      <c r="P7" s="21"/>
      <c r="Q7" s="21"/>
      <c r="R7" s="21"/>
    </row>
    <row r="8" spans="1:18" x14ac:dyDescent="0.25">
      <c r="A8" s="18" t="s">
        <v>82</v>
      </c>
      <c r="B8" s="21">
        <v>3.4913602719927467E-2</v>
      </c>
      <c r="C8" s="21">
        <v>0.13675962646719825</v>
      </c>
      <c r="D8" s="21">
        <v>5.0245560208075642E-2</v>
      </c>
      <c r="E8" s="21">
        <v>5.0245560208075642E-2</v>
      </c>
      <c r="F8" s="21"/>
      <c r="J8" s="21"/>
      <c r="K8" s="21"/>
      <c r="N8" s="21"/>
      <c r="O8" s="21"/>
      <c r="P8" s="21"/>
      <c r="Q8" s="21"/>
      <c r="R8" s="21"/>
    </row>
    <row r="9" spans="1:18" x14ac:dyDescent="0.25">
      <c r="A9" s="18" t="s">
        <v>83</v>
      </c>
      <c r="B9" s="21">
        <v>2.2953909331175453E-2</v>
      </c>
      <c r="C9" s="21">
        <v>0.25552693730829246</v>
      </c>
      <c r="D9" s="21">
        <v>6.2069684093722925E-2</v>
      </c>
      <c r="E9" s="21">
        <v>6.2069684093722925E-2</v>
      </c>
      <c r="F9" s="21"/>
      <c r="L9" s="1"/>
      <c r="M9" s="1"/>
      <c r="N9" s="21"/>
      <c r="O9" s="21"/>
      <c r="P9" s="21"/>
      <c r="Q9" s="21"/>
      <c r="R9" s="21"/>
    </row>
    <row r="10" spans="1:18" x14ac:dyDescent="0.25">
      <c r="A10" s="18" t="s">
        <v>105</v>
      </c>
      <c r="B10" s="21">
        <v>0.15096494958128034</v>
      </c>
      <c r="C10" s="21">
        <v>0.20884402044324887</v>
      </c>
      <c r="D10" s="21">
        <v>0.15762569677841934</v>
      </c>
      <c r="E10" s="21">
        <v>0.15762569677841934</v>
      </c>
      <c r="F10" s="21"/>
      <c r="J10" s="1"/>
      <c r="K10" s="1"/>
      <c r="O10" s="21"/>
      <c r="P10" s="21"/>
      <c r="Q10" s="21"/>
      <c r="R10" s="21"/>
    </row>
    <row r="11" spans="1:18" x14ac:dyDescent="0.25">
      <c r="A11" s="18" t="s">
        <v>85</v>
      </c>
      <c r="B11" s="21">
        <v>0.10935219082303832</v>
      </c>
      <c r="C11" s="21">
        <v>2.4502073790766445E-2</v>
      </c>
      <c r="D11" s="21">
        <v>9.777515698349476E-2</v>
      </c>
      <c r="E11" s="21">
        <v>9.777515698349476E-2</v>
      </c>
      <c r="F11" s="21"/>
      <c r="O11" s="21"/>
      <c r="P11" s="21"/>
      <c r="Q11" s="21"/>
      <c r="R11" s="21"/>
    </row>
    <row r="12" spans="1:18" x14ac:dyDescent="0.25">
      <c r="A12" s="18" t="s">
        <v>82</v>
      </c>
      <c r="B12" s="21">
        <v>8.7341613120443362E-2</v>
      </c>
      <c r="C12" s="21">
        <v>-5.1395688764258408E-2</v>
      </c>
      <c r="D12" s="21">
        <v>6.5722957380561289E-2</v>
      </c>
      <c r="E12" s="21">
        <v>6.5722957380561289E-2</v>
      </c>
      <c r="F12" s="21"/>
      <c r="O12" s="21"/>
      <c r="P12" s="21"/>
      <c r="Q12" s="21"/>
      <c r="R12" s="21"/>
    </row>
    <row r="13" spans="1:18" x14ac:dyDescent="0.25">
      <c r="A13" s="18" t="s">
        <v>83</v>
      </c>
      <c r="B13" s="21">
        <v>0.12415267493704647</v>
      </c>
      <c r="C13" s="21">
        <v>-5.4877100260018213E-2</v>
      </c>
      <c r="D13" s="21">
        <v>9.1584624553947863E-2</v>
      </c>
      <c r="E13" s="21">
        <v>9.1584624553947863E-2</v>
      </c>
      <c r="O13" s="21"/>
      <c r="P13" s="21"/>
      <c r="Q13" s="21"/>
      <c r="R13" s="21"/>
    </row>
    <row r="14" spans="1:18" x14ac:dyDescent="0.25">
      <c r="A14" s="18" t="s">
        <v>106</v>
      </c>
      <c r="B14" s="21">
        <v>1.334081286332804E-2</v>
      </c>
      <c r="C14" s="21">
        <v>-9.0503059311499504E-2</v>
      </c>
      <c r="D14" s="21">
        <v>-7.9604304522085563E-3</v>
      </c>
      <c r="E14" s="21">
        <v>-7.9604304522085563E-3</v>
      </c>
      <c r="O14" s="21"/>
      <c r="P14" s="21"/>
      <c r="Q14" s="21"/>
      <c r="R14" s="21"/>
    </row>
    <row r="15" spans="1:18" x14ac:dyDescent="0.25">
      <c r="A15" s="18" t="s">
        <v>85</v>
      </c>
      <c r="B15" s="21">
        <v>-0.19472710077766578</v>
      </c>
      <c r="C15" s="21">
        <v>-0.3129655333160255</v>
      </c>
      <c r="D15" s="21">
        <v>-0.19529503115250918</v>
      </c>
      <c r="E15" s="21">
        <v>-0.19529503115250918</v>
      </c>
      <c r="O15" s="21"/>
      <c r="P15" s="21"/>
      <c r="Q15" s="21"/>
      <c r="R15" s="21"/>
    </row>
    <row r="16" spans="1:18" x14ac:dyDescent="0.25">
      <c r="A16" s="18" t="s">
        <v>82</v>
      </c>
      <c r="B16" s="21">
        <v>-0.10034411453305893</v>
      </c>
      <c r="C16" s="21">
        <v>-4.2454822370919347E-2</v>
      </c>
      <c r="D16" s="21">
        <v>-9.2582902773097248E-2</v>
      </c>
      <c r="E16" s="21">
        <v>-9.2582902773097248E-2</v>
      </c>
      <c r="M16" s="21"/>
      <c r="N16" s="21"/>
      <c r="O16" s="21"/>
      <c r="P16" s="21"/>
      <c r="Q16" s="21"/>
      <c r="R16" s="21"/>
    </row>
    <row r="17" spans="1:16" x14ac:dyDescent="0.25">
      <c r="A17" s="18" t="s">
        <v>83</v>
      </c>
      <c r="B17" s="21">
        <v>-0.23370675909767485</v>
      </c>
      <c r="C17" s="21">
        <v>8.0733791686905934E-2</v>
      </c>
      <c r="D17" s="21">
        <v>-0.18472721624846145</v>
      </c>
      <c r="E17" s="21">
        <v>-0.18472721624846145</v>
      </c>
    </row>
    <row r="18" spans="1:16" x14ac:dyDescent="0.25">
      <c r="A18" s="18" t="s">
        <v>107</v>
      </c>
      <c r="B18" s="21">
        <v>-1.7918718200674276E-2</v>
      </c>
      <c r="C18" s="21">
        <v>-0.30160809484224999</v>
      </c>
      <c r="D18" s="21">
        <v>-4.7412754732958966E-2</v>
      </c>
      <c r="E18" s="21">
        <v>-4.7412754732958966E-2</v>
      </c>
    </row>
    <row r="19" spans="1:16" x14ac:dyDescent="0.25">
      <c r="A19" s="18" t="s">
        <v>85</v>
      </c>
      <c r="B19" s="21">
        <v>9.2698797903936161E-2</v>
      </c>
      <c r="C19" s="21">
        <v>0.11222307643769597</v>
      </c>
      <c r="D19" s="21">
        <v>9.4896358486524959E-2</v>
      </c>
      <c r="E19" s="21">
        <v>9.4896358486524959E-2</v>
      </c>
    </row>
    <row r="20" spans="1:16" x14ac:dyDescent="0.25">
      <c r="A20" s="18" t="s">
        <v>82</v>
      </c>
      <c r="B20" s="21">
        <v>-4.7460420974954474E-2</v>
      </c>
      <c r="C20" s="21">
        <v>8.1673021934388579E-2</v>
      </c>
      <c r="D20" s="21">
        <v>-2.7050973587809782E-2</v>
      </c>
      <c r="E20" s="21">
        <v>-2.7050973587809782E-2</v>
      </c>
      <c r="F20" s="48"/>
      <c r="G20" s="48"/>
    </row>
    <row r="21" spans="1:16" x14ac:dyDescent="0.25">
      <c r="A21" s="90" t="s">
        <v>83</v>
      </c>
      <c r="B21" s="157">
        <v>0.12</v>
      </c>
      <c r="C21" s="157">
        <v>0.27300000000000002</v>
      </c>
      <c r="D21" s="157">
        <v>0.155</v>
      </c>
      <c r="E21" s="157">
        <v>0.155</v>
      </c>
      <c r="F21" s="48"/>
      <c r="G21" s="48"/>
    </row>
    <row r="22" spans="1:16" x14ac:dyDescent="0.25">
      <c r="A22" s="90" t="s">
        <v>108</v>
      </c>
      <c r="B22" s="157">
        <f t="shared" ref="B22:C24" si="0">L22/100</f>
        <v>8.321284896426405E-2</v>
      </c>
      <c r="C22" s="157">
        <f t="shared" si="0"/>
        <v>0.69799999999999995</v>
      </c>
      <c r="D22" s="157">
        <v>0.13500000000000001</v>
      </c>
      <c r="E22" s="157">
        <f>N22/100</f>
        <v>0.13536785756819461</v>
      </c>
      <c r="L22" s="155">
        <v>8.3212848964264055</v>
      </c>
      <c r="M22" s="155">
        <v>69.8</v>
      </c>
      <c r="N22" s="155">
        <v>13.536785756819462</v>
      </c>
    </row>
    <row r="23" spans="1:16" x14ac:dyDescent="0.25">
      <c r="A23" s="90" t="s">
        <v>85</v>
      </c>
      <c r="B23" s="157">
        <f t="shared" si="0"/>
        <v>7.4510652707175926E-2</v>
      </c>
      <c r="C23" s="157">
        <f t="shared" si="0"/>
        <v>1.1000000000000001E-2</v>
      </c>
      <c r="D23" s="157">
        <v>0.11</v>
      </c>
      <c r="E23" s="157">
        <f>N23/100</f>
        <v>6.6972225628010043E-2</v>
      </c>
      <c r="F23" s="48"/>
      <c r="G23" s="48"/>
      <c r="L23" s="155">
        <v>7.4510652707175922</v>
      </c>
      <c r="M23" s="155">
        <v>1.1000000000000001</v>
      </c>
      <c r="N23" s="155">
        <v>6.6972225628010049</v>
      </c>
    </row>
    <row r="24" spans="1:16" x14ac:dyDescent="0.25">
      <c r="A24" s="18" t="s">
        <v>82</v>
      </c>
      <c r="B24" s="157">
        <f t="shared" si="0"/>
        <v>9.7197561797268864E-2</v>
      </c>
      <c r="C24" s="157">
        <f t="shared" si="0"/>
        <v>-8.6236196500413489E-2</v>
      </c>
      <c r="D24" s="21">
        <v>0.254</v>
      </c>
      <c r="E24" s="157">
        <f>N24/100</f>
        <v>6.4351177525583295E-2</v>
      </c>
      <c r="F24" s="40"/>
      <c r="G24" s="40"/>
      <c r="H24" s="40"/>
      <c r="I24" s="40"/>
      <c r="J24" s="40"/>
      <c r="K24" s="40"/>
      <c r="L24" s="156">
        <v>9.7197561797268861</v>
      </c>
      <c r="M24" s="156">
        <v>-8.6236196500413485</v>
      </c>
      <c r="N24" s="156">
        <v>6.4351177525583294</v>
      </c>
      <c r="O24" s="49"/>
      <c r="P24" s="49"/>
    </row>
    <row r="25" spans="1:16" x14ac:dyDescent="0.25">
      <c r="B25" s="40"/>
      <c r="C25" s="40"/>
      <c r="D25" s="40"/>
      <c r="F25" s="40"/>
      <c r="G25" s="40"/>
      <c r="H25" s="20"/>
      <c r="I25" s="20"/>
      <c r="J25" s="20"/>
      <c r="K25" s="20"/>
      <c r="L25" s="20"/>
      <c r="M25" s="20"/>
      <c r="N25" s="20"/>
    </row>
    <row r="26" spans="1:16" x14ac:dyDescent="0.25">
      <c r="B26" s="40"/>
      <c r="C26" s="40"/>
      <c r="D26" s="40"/>
      <c r="E26" s="48"/>
      <c r="F26" s="40"/>
      <c r="G26" s="40"/>
      <c r="H26" s="20"/>
      <c r="I26" s="20"/>
      <c r="J26" s="20"/>
      <c r="K26" s="20"/>
      <c r="L26" s="20"/>
      <c r="M26" s="20"/>
      <c r="N26" s="20"/>
    </row>
    <row r="27" spans="1:16" x14ac:dyDescent="0.25">
      <c r="B27" s="49"/>
      <c r="C27" s="49"/>
      <c r="D27" s="49"/>
      <c r="E27" s="48"/>
      <c r="F27" s="48"/>
      <c r="G27" s="48"/>
    </row>
    <row r="28" spans="1:16" x14ac:dyDescent="0.25">
      <c r="B28" s="48"/>
      <c r="C28" s="40"/>
      <c r="D28" s="40"/>
      <c r="E28" s="40"/>
      <c r="F28" s="48"/>
      <c r="G28" s="48"/>
      <c r="H28" s="48"/>
      <c r="I28" s="48"/>
      <c r="J28" s="48"/>
      <c r="K28" s="48"/>
      <c r="L28" s="48"/>
      <c r="M28" s="48"/>
      <c r="N28" s="48"/>
    </row>
    <row r="29" spans="1:16" x14ac:dyDescent="0.25">
      <c r="B29" s="48"/>
      <c r="C29" s="40"/>
      <c r="D29" s="40"/>
      <c r="E29" s="40"/>
      <c r="F29" s="48"/>
      <c r="G29" s="48"/>
      <c r="H29" s="48"/>
      <c r="I29" s="48"/>
      <c r="J29" s="48"/>
      <c r="K29" s="48"/>
      <c r="L29" s="48"/>
      <c r="M29" s="48"/>
      <c r="N29" s="48"/>
    </row>
    <row r="30" spans="1:16" x14ac:dyDescent="0.25">
      <c r="B30" s="48"/>
      <c r="C30" s="40"/>
      <c r="D30" s="40"/>
      <c r="E30" s="40"/>
      <c r="F30" s="48"/>
      <c r="G30" s="48"/>
      <c r="H30" s="48"/>
      <c r="I30" s="48"/>
      <c r="J30" s="48"/>
      <c r="K30" s="48"/>
      <c r="L30" s="48"/>
      <c r="M30" s="48"/>
      <c r="N30" s="48"/>
    </row>
    <row r="31" spans="1:16" x14ac:dyDescent="0.25">
      <c r="B31" s="49"/>
      <c r="C31" s="40"/>
      <c r="D31" s="40"/>
      <c r="E31" s="40"/>
      <c r="F31" s="48"/>
      <c r="G31" s="48"/>
      <c r="H31" s="48"/>
      <c r="I31" s="48"/>
    </row>
    <row r="32" spans="1:16" x14ac:dyDescent="0.25">
      <c r="B32" s="49"/>
      <c r="C32" s="40"/>
      <c r="D32" s="40"/>
      <c r="E32" s="40"/>
      <c r="F32" s="48"/>
      <c r="G32" s="48"/>
      <c r="H32" s="48"/>
      <c r="I32" s="48"/>
    </row>
    <row r="33" spans="3:9" x14ac:dyDescent="0.25">
      <c r="C33" s="40"/>
      <c r="D33" s="40"/>
      <c r="E33" s="40"/>
      <c r="G33" s="48"/>
      <c r="H33" s="48"/>
      <c r="I33" s="48"/>
    </row>
    <row r="34" spans="3:9" x14ac:dyDescent="0.25">
      <c r="C34" s="40"/>
      <c r="D34" s="20"/>
      <c r="E34" s="20"/>
      <c r="G34" s="48"/>
      <c r="H34" s="48"/>
      <c r="I34" s="48"/>
    </row>
  </sheetData>
  <hyperlinks>
    <hyperlink ref="A1" location="List!A1" display="List!A1" xr:uid="{00000000-0004-0000-1900-00000000000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4"/>
  <sheetViews>
    <sheetView zoomScale="150" zoomScaleNormal="150" workbookViewId="0">
      <pane xSplit="1" ySplit="1" topLeftCell="D8" activePane="bottomRight" state="frozen"/>
      <selection pane="topRight" activeCell="B1" sqref="B1"/>
      <selection pane="bottomLeft" activeCell="A2" sqref="A2"/>
      <selection pane="bottomRight"/>
    </sheetView>
  </sheetViews>
  <sheetFormatPr defaultColWidth="8.77734375" defaultRowHeight="16.5" x14ac:dyDescent="0.3"/>
  <sheetData>
    <row r="1" spans="1:24" x14ac:dyDescent="0.3">
      <c r="A1" s="198" t="s">
        <v>284</v>
      </c>
      <c r="B1" s="91" t="s">
        <v>103</v>
      </c>
      <c r="C1" s="91" t="s">
        <v>85</v>
      </c>
      <c r="D1" s="91" t="s">
        <v>82</v>
      </c>
      <c r="E1" s="91" t="s">
        <v>83</v>
      </c>
      <c r="F1" s="91" t="s">
        <v>104</v>
      </c>
      <c r="G1" s="91" t="s">
        <v>85</v>
      </c>
      <c r="H1" s="91" t="s">
        <v>82</v>
      </c>
      <c r="I1" s="91" t="s">
        <v>83</v>
      </c>
      <c r="J1" s="91" t="s">
        <v>105</v>
      </c>
      <c r="K1" s="91" t="s">
        <v>85</v>
      </c>
      <c r="L1" s="91" t="s">
        <v>82</v>
      </c>
      <c r="M1" s="91" t="s">
        <v>83</v>
      </c>
      <c r="N1" s="91" t="s">
        <v>106</v>
      </c>
      <c r="O1" s="91" t="s">
        <v>85</v>
      </c>
      <c r="P1" s="91" t="s">
        <v>82</v>
      </c>
      <c r="Q1" s="119" t="s">
        <v>124</v>
      </c>
      <c r="R1" s="91" t="s">
        <v>107</v>
      </c>
      <c r="S1" s="91" t="s">
        <v>85</v>
      </c>
      <c r="T1" s="91" t="s">
        <v>82</v>
      </c>
      <c r="U1" t="s">
        <v>124</v>
      </c>
      <c r="V1" t="s">
        <v>108</v>
      </c>
      <c r="W1" t="s">
        <v>85</v>
      </c>
      <c r="X1" t="s">
        <v>82</v>
      </c>
    </row>
    <row r="2" spans="1:24" x14ac:dyDescent="0.3">
      <c r="A2" s="37" t="s">
        <v>228</v>
      </c>
      <c r="B2" s="70">
        <v>-17.8</v>
      </c>
      <c r="C2" s="70">
        <v>-17.7</v>
      </c>
      <c r="D2" s="70">
        <v>-50.9</v>
      </c>
      <c r="E2" s="70">
        <v>-67.3</v>
      </c>
      <c r="F2" s="70">
        <v>-90.5</v>
      </c>
      <c r="G2" s="70">
        <v>-96.5</v>
      </c>
      <c r="H2" s="70">
        <v>-71.900000000000006</v>
      </c>
      <c r="I2" s="70">
        <v>-2.8</v>
      </c>
      <c r="J2" s="70">
        <v>-12.349051844305862</v>
      </c>
      <c r="K2" s="70">
        <v>20.42405882778236</v>
      </c>
      <c r="L2" s="70">
        <v>32.045164064896113</v>
      </c>
      <c r="M2" s="70">
        <v>-21.667846689561344</v>
      </c>
      <c r="N2" s="70">
        <v>19.81885388202501</v>
      </c>
      <c r="O2" s="70">
        <v>35.328025883200596</v>
      </c>
      <c r="P2" s="70">
        <v>-58.79237361471408</v>
      </c>
      <c r="Q2" s="70">
        <v>47.760318404586386</v>
      </c>
      <c r="R2" s="70">
        <v>13.923537348489702</v>
      </c>
      <c r="S2" s="70">
        <v>-16.880539606333173</v>
      </c>
      <c r="T2" s="70">
        <v>31.935423286036951</v>
      </c>
      <c r="U2" s="40">
        <v>-33.26838494834189</v>
      </c>
      <c r="V2" s="40">
        <v>-28.164740305857549</v>
      </c>
      <c r="W2" s="40">
        <v>33.0360238352349</v>
      </c>
      <c r="X2" s="40">
        <v>118.12783430739658</v>
      </c>
    </row>
    <row r="3" spans="1:24" x14ac:dyDescent="0.3">
      <c r="A3" s="37" t="s">
        <v>229</v>
      </c>
      <c r="B3" s="70">
        <v>20.399999999999999</v>
      </c>
      <c r="C3" s="70">
        <v>16.7</v>
      </c>
      <c r="D3" s="70">
        <v>21.5</v>
      </c>
      <c r="E3" s="70">
        <v>18.399999999999999</v>
      </c>
      <c r="F3" s="70">
        <v>17.100000000000001</v>
      </c>
      <c r="G3" s="70">
        <v>2.5</v>
      </c>
      <c r="H3" s="70">
        <v>-0.7</v>
      </c>
      <c r="I3" s="70">
        <v>4.4000000000000004</v>
      </c>
      <c r="J3" s="70">
        <v>-3.8623144638741564</v>
      </c>
      <c r="K3" s="70">
        <v>15.215148856580285</v>
      </c>
      <c r="L3" s="70">
        <v>22.185396975049514</v>
      </c>
      <c r="M3" s="70">
        <v>26.547297265269208</v>
      </c>
      <c r="N3" s="70">
        <v>-2.1</v>
      </c>
      <c r="O3" s="70">
        <v>-33.1</v>
      </c>
      <c r="P3" s="70">
        <v>-44.9</v>
      </c>
      <c r="Q3" s="70">
        <v>-41.6</v>
      </c>
      <c r="R3" s="70">
        <v>-20.042435742379425</v>
      </c>
      <c r="S3" s="70">
        <v>30.474934207312231</v>
      </c>
      <c r="T3" s="70">
        <v>30.566087873246545</v>
      </c>
      <c r="U3" s="40">
        <v>29.939299019159961</v>
      </c>
      <c r="V3" s="40">
        <v>25.743249540961585</v>
      </c>
      <c r="W3" s="40">
        <v>35.895992215975326</v>
      </c>
      <c r="X3" s="40">
        <v>69.493559777692099</v>
      </c>
    </row>
    <row r="4" spans="1:24" x14ac:dyDescent="0.3">
      <c r="A4" s="37" t="s">
        <v>230</v>
      </c>
      <c r="B4" s="70">
        <v>19.7</v>
      </c>
      <c r="C4" s="70">
        <v>16.899999999999999</v>
      </c>
      <c r="D4" s="70">
        <v>24.1</v>
      </c>
      <c r="E4" s="70">
        <v>33.9</v>
      </c>
      <c r="F4" s="70">
        <v>29.3</v>
      </c>
      <c r="G4" s="70">
        <v>20.7</v>
      </c>
      <c r="H4" s="70">
        <v>9.6</v>
      </c>
      <c r="I4" s="70">
        <v>2.5</v>
      </c>
      <c r="J4" s="70">
        <v>4.885936439356442E-2</v>
      </c>
      <c r="K4" s="70">
        <v>4.6014915669328644</v>
      </c>
      <c r="L4" s="70">
        <v>12.782216599571555</v>
      </c>
      <c r="M4" s="70">
        <v>24.054564285510537</v>
      </c>
      <c r="N4" s="70">
        <v>-6.8</v>
      </c>
      <c r="O4" s="70">
        <v>-33.700000000000003</v>
      </c>
      <c r="P4" s="70">
        <v>-32.799999999999997</v>
      </c>
      <c r="Q4" s="70">
        <v>-43</v>
      </c>
      <c r="R4" s="70">
        <v>-18.473844898607311</v>
      </c>
      <c r="S4" s="70">
        <v>27.952226321771164</v>
      </c>
      <c r="T4" s="70">
        <v>13.353953407316908</v>
      </c>
      <c r="U4" s="40">
        <v>30.407736255774523</v>
      </c>
      <c r="V4" s="40">
        <v>26.32227500989201</v>
      </c>
      <c r="W4" s="40">
        <v>25.004668007881875</v>
      </c>
      <c r="X4" s="40">
        <v>45.201166751955554</v>
      </c>
    </row>
  </sheetData>
  <hyperlinks>
    <hyperlink ref="A1" location="List!A1" display="List!A1" xr:uid="{00000000-0004-0000-1A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C21"/>
  <sheetViews>
    <sheetView zoomScale="145" zoomScaleNormal="145" workbookViewId="0">
      <selection activeCell="M9" sqref="M9"/>
    </sheetView>
  </sheetViews>
  <sheetFormatPr defaultColWidth="8.77734375" defaultRowHeight="16.5" x14ac:dyDescent="0.3"/>
  <cols>
    <col min="1" max="1" width="20.44140625" style="2" customWidth="1"/>
    <col min="2" max="5" width="0" style="2" hidden="1" customWidth="1"/>
    <col min="6" max="16384" width="8.77734375" style="2"/>
  </cols>
  <sheetData>
    <row r="1" spans="1:29" x14ac:dyDescent="0.3">
      <c r="A1" s="199" t="s">
        <v>284</v>
      </c>
      <c r="B1" s="51" t="s">
        <v>102</v>
      </c>
      <c r="C1" s="51" t="s">
        <v>85</v>
      </c>
      <c r="D1" s="51" t="s">
        <v>82</v>
      </c>
      <c r="E1" s="51" t="s">
        <v>83</v>
      </c>
      <c r="F1" s="51" t="s">
        <v>103</v>
      </c>
      <c r="G1" s="51" t="s">
        <v>85</v>
      </c>
      <c r="H1" s="51" t="s">
        <v>82</v>
      </c>
      <c r="I1" s="51" t="s">
        <v>83</v>
      </c>
      <c r="J1" s="51" t="s">
        <v>104</v>
      </c>
      <c r="K1" s="51" t="s">
        <v>85</v>
      </c>
      <c r="L1" s="51" t="s">
        <v>82</v>
      </c>
      <c r="M1" s="51" t="s">
        <v>83</v>
      </c>
      <c r="N1" s="51" t="s">
        <v>105</v>
      </c>
      <c r="O1" s="51" t="s">
        <v>85</v>
      </c>
      <c r="P1" s="51" t="s">
        <v>82</v>
      </c>
      <c r="Q1" s="51" t="s">
        <v>83</v>
      </c>
      <c r="R1" s="51" t="s">
        <v>106</v>
      </c>
      <c r="S1" s="51" t="s">
        <v>85</v>
      </c>
      <c r="T1" s="51" t="s">
        <v>82</v>
      </c>
      <c r="U1" s="51" t="s">
        <v>83</v>
      </c>
      <c r="V1" s="51" t="s">
        <v>107</v>
      </c>
      <c r="W1" s="51" t="s">
        <v>85</v>
      </c>
      <c r="X1" s="51" t="s">
        <v>82</v>
      </c>
      <c r="Y1" s="51" t="s">
        <v>83</v>
      </c>
      <c r="Z1" s="51" t="s">
        <v>108</v>
      </c>
      <c r="AA1" s="91" t="s">
        <v>85</v>
      </c>
      <c r="AB1" s="51" t="s">
        <v>82</v>
      </c>
      <c r="AC1" s="51"/>
    </row>
    <row r="2" spans="1:29" x14ac:dyDescent="0.3">
      <c r="A2" s="51" t="s">
        <v>198</v>
      </c>
      <c r="B2" s="51">
        <v>0.7</v>
      </c>
      <c r="C2" s="51">
        <v>-0.1</v>
      </c>
      <c r="D2" s="51">
        <v>1.1000000000000001</v>
      </c>
      <c r="E2" s="51">
        <v>-0.7</v>
      </c>
      <c r="F2" s="76">
        <v>-0.355961945</v>
      </c>
      <c r="G2" s="76">
        <v>0.88924889900000004</v>
      </c>
      <c r="H2" s="76">
        <v>0.273045178</v>
      </c>
      <c r="I2" s="76">
        <v>-8.5650595100000004E-2</v>
      </c>
      <c r="J2" s="93">
        <v>-3.5023452699999999E-2</v>
      </c>
      <c r="K2" s="93">
        <v>0.184436343</v>
      </c>
      <c r="L2" s="93">
        <v>-0.99703620400000004</v>
      </c>
      <c r="M2" s="93">
        <v>-1.9721675400000001</v>
      </c>
      <c r="N2" s="109">
        <v>2.93135638</v>
      </c>
      <c r="O2" s="109">
        <v>-2.0724670600000001</v>
      </c>
      <c r="P2" s="109">
        <v>-0.54602522499999995</v>
      </c>
      <c r="Q2" s="109">
        <v>-9.6257206499999998E-2</v>
      </c>
      <c r="R2" s="158">
        <v>0.78747</v>
      </c>
      <c r="S2" s="158">
        <v>-0.54305999999999999</v>
      </c>
      <c r="T2" s="158">
        <v>0.98916999999999999</v>
      </c>
      <c r="U2" s="158">
        <v>-0.68944000000000005</v>
      </c>
      <c r="V2" s="40">
        <v>1.1500181300000001</v>
      </c>
      <c r="W2" s="40">
        <v>-0.34939091799999999</v>
      </c>
      <c r="X2" s="40">
        <v>-0.62581094400000004</v>
      </c>
      <c r="Y2" s="40">
        <v>-8.0167889500000006E-2</v>
      </c>
      <c r="Z2" s="40">
        <v>1</v>
      </c>
      <c r="AA2" s="58">
        <v>0.4</v>
      </c>
      <c r="AB2" s="40">
        <v>-0.7</v>
      </c>
      <c r="AC2" s="88"/>
    </row>
    <row r="3" spans="1:29" x14ac:dyDescent="0.3">
      <c r="A3" s="51" t="s">
        <v>199</v>
      </c>
      <c r="B3" s="51">
        <v>0.2</v>
      </c>
      <c r="C3" s="51">
        <v>2.2000000000000002</v>
      </c>
      <c r="D3" s="51">
        <v>-0.12</v>
      </c>
      <c r="E3" s="51">
        <v>0.3</v>
      </c>
      <c r="F3" s="76">
        <v>-1.68554363</v>
      </c>
      <c r="G3" s="76">
        <v>-0.64460600000000001</v>
      </c>
      <c r="H3" s="76">
        <v>-0.34260812600000001</v>
      </c>
      <c r="I3" s="76">
        <v>-0.599998963</v>
      </c>
      <c r="J3" s="93">
        <v>-1.66275548</v>
      </c>
      <c r="K3" s="93">
        <v>-0.62695711200000004</v>
      </c>
      <c r="L3" s="93">
        <v>0.19133486499999999</v>
      </c>
      <c r="M3" s="93">
        <v>2.3536231299999999</v>
      </c>
      <c r="N3" s="109">
        <v>-3.8934744399999999</v>
      </c>
      <c r="O3" s="109">
        <v>2.58570578E-2</v>
      </c>
      <c r="P3" s="109">
        <v>3.6378928199999998</v>
      </c>
      <c r="Q3" s="109">
        <v>1.58190875</v>
      </c>
      <c r="R3" s="158">
        <v>-1.2324999999999999</v>
      </c>
      <c r="S3" s="158">
        <v>5.5823999999999998</v>
      </c>
      <c r="T3" s="158">
        <v>-0.78598999999999997</v>
      </c>
      <c r="U3" s="158">
        <v>0.14197000000000001</v>
      </c>
      <c r="V3" s="158">
        <v>0.66626746999999997</v>
      </c>
      <c r="W3" s="158">
        <v>0.115830868</v>
      </c>
      <c r="X3" s="158">
        <v>-2.0309903199999999</v>
      </c>
      <c r="Y3" s="158">
        <v>0.30104903599999999</v>
      </c>
      <c r="Z3" s="158">
        <v>-1.7</v>
      </c>
      <c r="AA3" s="58">
        <v>0.4</v>
      </c>
      <c r="AB3" s="158">
        <v>-1</v>
      </c>
    </row>
    <row r="4" spans="1:29" x14ac:dyDescent="0.3">
      <c r="A4" s="51" t="s">
        <v>200</v>
      </c>
      <c r="B4" s="52"/>
      <c r="C4" s="52"/>
      <c r="D4" s="52"/>
      <c r="E4" s="52"/>
      <c r="F4" s="76">
        <f>F2+F3</f>
        <v>-2.041505575</v>
      </c>
      <c r="G4" s="76">
        <f t="shared" ref="G4:Q4" si="0">G2+G3</f>
        <v>0.24464289900000002</v>
      </c>
      <c r="H4" s="76">
        <f t="shared" si="0"/>
        <v>-6.9562948000000013E-2</v>
      </c>
      <c r="I4" s="76">
        <f t="shared" si="0"/>
        <v>-0.68564955809999995</v>
      </c>
      <c r="J4" s="76">
        <f t="shared" si="0"/>
        <v>-1.6977789326999999</v>
      </c>
      <c r="K4" s="76">
        <f t="shared" si="0"/>
        <v>-0.44252076900000004</v>
      </c>
      <c r="L4" s="76">
        <f t="shared" si="0"/>
        <v>-0.80570133900000007</v>
      </c>
      <c r="M4" s="76">
        <f t="shared" si="0"/>
        <v>0.38145558999999984</v>
      </c>
      <c r="N4" s="76">
        <f t="shared" si="0"/>
        <v>-0.96211805999999989</v>
      </c>
      <c r="O4" s="76">
        <f t="shared" si="0"/>
        <v>-2.0466100022</v>
      </c>
      <c r="P4" s="76">
        <f t="shared" si="0"/>
        <v>3.0918675950000001</v>
      </c>
      <c r="Q4" s="76">
        <f t="shared" si="0"/>
        <v>1.4856515434999999</v>
      </c>
      <c r="R4" s="158">
        <v>-0.67096999999999996</v>
      </c>
      <c r="S4" s="158">
        <v>4.2487000000000004</v>
      </c>
      <c r="T4" s="158">
        <v>-0.23311999999999999</v>
      </c>
      <c r="U4" s="158">
        <v>-0.16220000000000001</v>
      </c>
      <c r="V4" s="158">
        <v>0.99302122599999998</v>
      </c>
      <c r="W4" s="158">
        <v>-4.7091673100000002E-2</v>
      </c>
      <c r="X4" s="158">
        <v>-1.8751166399999999</v>
      </c>
      <c r="Y4" s="158">
        <v>0.208772073</v>
      </c>
      <c r="Z4" s="158">
        <v>0.109057219</v>
      </c>
      <c r="AA4" s="58">
        <v>0.6</v>
      </c>
      <c r="AB4" s="158">
        <v>-1</v>
      </c>
    </row>
    <row r="9" spans="1:29" x14ac:dyDescent="0.3">
      <c r="U9" s="107"/>
      <c r="V9" s="107"/>
      <c r="W9" s="107"/>
      <c r="Z9" s="107"/>
      <c r="AA9" s="107"/>
      <c r="AB9" s="107"/>
    </row>
    <row r="10" spans="1:29" x14ac:dyDescent="0.3">
      <c r="U10" s="107"/>
      <c r="V10" s="107"/>
      <c r="W10" s="107"/>
      <c r="Z10" s="107"/>
      <c r="AA10" s="107"/>
      <c r="AB10" s="107"/>
    </row>
    <row r="11" spans="1:29" x14ac:dyDescent="0.3">
      <c r="U11" s="107"/>
      <c r="V11" s="107"/>
      <c r="W11" s="107"/>
      <c r="Z11" s="107"/>
      <c r="AA11" s="107"/>
      <c r="AB11" s="107"/>
    </row>
    <row r="12" spans="1:29" x14ac:dyDescent="0.3">
      <c r="U12" s="107"/>
      <c r="V12" s="107"/>
      <c r="W12" s="107"/>
      <c r="Z12" s="107"/>
      <c r="AA12" s="107"/>
      <c r="AB12" s="107"/>
    </row>
    <row r="21" spans="3:3" x14ac:dyDescent="0.3">
      <c r="C21" s="16"/>
    </row>
  </sheetData>
  <hyperlinks>
    <hyperlink ref="A1" location="List!A1" display="List!A1" xr:uid="{00000000-0004-0000-1D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5"/>
  <sheetViews>
    <sheetView topLeftCell="B1" zoomScale="145" zoomScaleNormal="145" workbookViewId="0">
      <selection activeCell="L35" sqref="L35"/>
    </sheetView>
  </sheetViews>
  <sheetFormatPr defaultColWidth="8.77734375" defaultRowHeight="16.5" x14ac:dyDescent="0.3"/>
  <cols>
    <col min="1" max="1" width="8.77734375" style="16"/>
    <col min="2" max="2" width="13.109375" style="2" customWidth="1"/>
    <col min="3" max="3" width="12.44140625" style="2" customWidth="1"/>
    <col min="4" max="16384" width="8.77734375" style="2"/>
  </cols>
  <sheetData>
    <row r="1" spans="1:11" ht="15" customHeight="1" x14ac:dyDescent="0.3">
      <c r="A1" s="197" t="s">
        <v>284</v>
      </c>
    </row>
    <row r="2" spans="1:11" hidden="1" x14ac:dyDescent="0.3">
      <c r="A2" s="23" t="s">
        <v>81</v>
      </c>
      <c r="B2" s="9"/>
      <c r="C2" s="9"/>
      <c r="D2" s="9"/>
      <c r="E2" s="9"/>
      <c r="F2" s="9"/>
      <c r="G2" s="9"/>
      <c r="H2" s="9"/>
      <c r="I2" s="9"/>
      <c r="J2" s="9"/>
      <c r="K2" s="9"/>
    </row>
    <row r="3" spans="1:11" hidden="1" x14ac:dyDescent="0.3">
      <c r="A3" s="23" t="s">
        <v>82</v>
      </c>
      <c r="B3" s="9"/>
      <c r="C3" s="9"/>
      <c r="D3" s="9"/>
      <c r="E3" s="9"/>
      <c r="F3" s="9"/>
      <c r="G3" s="9"/>
      <c r="H3" s="9"/>
      <c r="I3" s="9"/>
      <c r="J3" s="9"/>
      <c r="K3" s="9"/>
    </row>
    <row r="4" spans="1:11" hidden="1" x14ac:dyDescent="0.3">
      <c r="A4" s="23" t="s">
        <v>83</v>
      </c>
      <c r="B4" s="11"/>
      <c r="C4" s="11"/>
      <c r="D4" s="11"/>
      <c r="E4" s="11"/>
      <c r="F4" s="11"/>
      <c r="G4" s="11"/>
      <c r="H4" s="11"/>
      <c r="I4" s="11"/>
      <c r="J4" s="11"/>
      <c r="K4" s="11"/>
    </row>
    <row r="5" spans="1:11" hidden="1" x14ac:dyDescent="0.3">
      <c r="A5" s="23" t="s">
        <v>84</v>
      </c>
      <c r="B5" s="11"/>
      <c r="C5" s="11"/>
      <c r="D5" s="11"/>
      <c r="E5" s="11"/>
      <c r="F5" s="11"/>
      <c r="G5" s="11"/>
      <c r="H5" s="11"/>
      <c r="I5" s="11"/>
      <c r="J5" s="11"/>
      <c r="K5" s="11"/>
    </row>
    <row r="6" spans="1:11" hidden="1" x14ac:dyDescent="0.3">
      <c r="A6" s="23" t="s">
        <v>85</v>
      </c>
      <c r="B6" s="11"/>
      <c r="C6" s="11"/>
      <c r="D6" s="11"/>
      <c r="E6" s="11"/>
      <c r="F6" s="11"/>
      <c r="G6" s="11"/>
      <c r="H6" s="11"/>
      <c r="I6" s="11"/>
      <c r="J6" s="11"/>
      <c r="K6" s="11"/>
    </row>
    <row r="7" spans="1:11" hidden="1" x14ac:dyDescent="0.3">
      <c r="A7" s="23" t="s">
        <v>82</v>
      </c>
      <c r="B7" s="11"/>
      <c r="C7" s="11"/>
      <c r="D7" s="11"/>
      <c r="E7" s="11"/>
      <c r="F7" s="11"/>
      <c r="G7" s="11"/>
      <c r="H7" s="11"/>
      <c r="I7" s="11"/>
      <c r="J7" s="11"/>
      <c r="K7" s="11"/>
    </row>
    <row r="8" spans="1:11" hidden="1" x14ac:dyDescent="0.3">
      <c r="A8" s="23" t="s">
        <v>83</v>
      </c>
      <c r="B8" s="11"/>
      <c r="C8" s="11"/>
      <c r="D8" s="11"/>
      <c r="E8" s="11"/>
      <c r="F8" s="11"/>
      <c r="G8" s="11"/>
      <c r="H8" s="11"/>
      <c r="I8" s="11"/>
      <c r="J8" s="11"/>
      <c r="K8" s="11"/>
    </row>
    <row r="9" spans="1:11" hidden="1" x14ac:dyDescent="0.3">
      <c r="A9" s="23" t="s">
        <v>86</v>
      </c>
      <c r="B9" s="9"/>
      <c r="C9" s="9"/>
      <c r="D9" s="9"/>
      <c r="E9" s="9"/>
      <c r="F9" s="9"/>
      <c r="G9" s="9"/>
      <c r="H9" s="9"/>
      <c r="I9" s="9"/>
      <c r="J9" s="9"/>
      <c r="K9" s="9"/>
    </row>
    <row r="10" spans="1:11" hidden="1" x14ac:dyDescent="0.3">
      <c r="A10" s="23" t="s">
        <v>85</v>
      </c>
      <c r="B10" s="12"/>
      <c r="C10" s="12"/>
      <c r="D10" s="12"/>
      <c r="E10" s="12"/>
      <c r="F10" s="12"/>
      <c r="G10" s="12"/>
      <c r="H10" s="12"/>
      <c r="I10" s="12"/>
      <c r="J10" s="12"/>
      <c r="K10" s="12"/>
    </row>
    <row r="11" spans="1:11" hidden="1" x14ac:dyDescent="0.3">
      <c r="A11" s="23" t="s">
        <v>82</v>
      </c>
      <c r="B11" s="13"/>
      <c r="C11" s="13"/>
      <c r="D11" s="13"/>
      <c r="E11" s="13"/>
      <c r="F11" s="13"/>
      <c r="G11" s="13"/>
      <c r="H11" s="13"/>
      <c r="I11" s="13"/>
      <c r="J11" s="13"/>
      <c r="K11" s="13"/>
    </row>
    <row r="12" spans="1:11" hidden="1" x14ac:dyDescent="0.3">
      <c r="A12" s="23" t="s">
        <v>83</v>
      </c>
      <c r="B12" s="13"/>
      <c r="C12" s="13"/>
      <c r="D12" s="13"/>
      <c r="E12" s="13"/>
      <c r="F12" s="13"/>
      <c r="G12" s="13"/>
      <c r="H12" s="13"/>
      <c r="I12" s="13"/>
      <c r="J12" s="13"/>
      <c r="K12" s="13"/>
    </row>
    <row r="13" spans="1:11" hidden="1" x14ac:dyDescent="0.3">
      <c r="A13" s="23" t="s">
        <v>87</v>
      </c>
      <c r="B13" s="13"/>
      <c r="C13" s="13"/>
      <c r="D13" s="13"/>
      <c r="E13" s="13"/>
      <c r="F13" s="13"/>
      <c r="G13" s="13"/>
      <c r="H13" s="13"/>
      <c r="I13" s="13"/>
      <c r="J13" s="13"/>
      <c r="K13" s="13"/>
    </row>
    <row r="14" spans="1:11" hidden="1" x14ac:dyDescent="0.3">
      <c r="A14" s="23" t="s">
        <v>85</v>
      </c>
      <c r="B14" s="14"/>
      <c r="C14" s="14"/>
      <c r="D14" s="14"/>
      <c r="E14" s="14"/>
      <c r="F14" s="14"/>
      <c r="G14" s="14"/>
      <c r="H14" s="14"/>
      <c r="I14" s="14"/>
      <c r="J14" s="14"/>
      <c r="K14" s="14"/>
    </row>
    <row r="15" spans="1:11" hidden="1" x14ac:dyDescent="0.3">
      <c r="A15" s="23" t="s">
        <v>82</v>
      </c>
      <c r="B15" s="14"/>
      <c r="C15" s="14"/>
      <c r="D15" s="14"/>
      <c r="E15" s="14"/>
      <c r="F15" s="14"/>
      <c r="G15" s="14"/>
      <c r="H15" s="14"/>
      <c r="I15" s="14"/>
      <c r="J15" s="14"/>
      <c r="K15" s="14"/>
    </row>
    <row r="16" spans="1:11" hidden="1" x14ac:dyDescent="0.3">
      <c r="A16" s="23" t="s">
        <v>83</v>
      </c>
      <c r="B16" s="13"/>
      <c r="C16" s="13"/>
      <c r="D16" s="13"/>
      <c r="E16" s="13"/>
      <c r="F16" s="13"/>
      <c r="G16" s="13"/>
      <c r="H16" s="13"/>
      <c r="I16" s="13"/>
      <c r="J16" s="13"/>
      <c r="K16" s="13"/>
    </row>
    <row r="17" spans="1:11" hidden="1" x14ac:dyDescent="0.3">
      <c r="A17" s="23" t="s">
        <v>88</v>
      </c>
      <c r="B17" s="12"/>
      <c r="C17" s="12"/>
      <c r="D17" s="12"/>
      <c r="E17" s="12"/>
      <c r="F17" s="12"/>
      <c r="G17" s="12"/>
      <c r="H17" s="12"/>
      <c r="I17" s="12"/>
      <c r="J17" s="12"/>
      <c r="K17" s="12"/>
    </row>
    <row r="18" spans="1:11" hidden="1" x14ac:dyDescent="0.3">
      <c r="A18" s="23" t="s">
        <v>85</v>
      </c>
      <c r="B18" s="14"/>
      <c r="C18" s="14"/>
      <c r="D18" s="14"/>
      <c r="E18" s="14"/>
      <c r="F18" s="14"/>
      <c r="G18" s="14"/>
      <c r="H18" s="14"/>
      <c r="I18" s="14"/>
      <c r="J18" s="14"/>
      <c r="K18" s="14"/>
    </row>
    <row r="19" spans="1:11" hidden="1" x14ac:dyDescent="0.3">
      <c r="A19" s="23" t="s">
        <v>82</v>
      </c>
      <c r="B19" s="13"/>
      <c r="C19" s="13"/>
      <c r="D19" s="13"/>
      <c r="E19" s="13"/>
      <c r="F19" s="13"/>
      <c r="G19" s="13"/>
      <c r="H19" s="13"/>
      <c r="I19" s="13"/>
      <c r="J19" s="13"/>
      <c r="K19" s="13"/>
    </row>
    <row r="20" spans="1:11" hidden="1" x14ac:dyDescent="0.3">
      <c r="A20" s="23" t="s">
        <v>83</v>
      </c>
      <c r="B20" s="14"/>
      <c r="C20" s="14"/>
      <c r="D20" s="14"/>
      <c r="E20" s="14"/>
      <c r="F20" s="14"/>
      <c r="G20" s="14"/>
      <c r="H20" s="14"/>
      <c r="I20" s="14"/>
      <c r="J20" s="14"/>
      <c r="K20" s="14"/>
    </row>
    <row r="21" spans="1:11" hidden="1" x14ac:dyDescent="0.3">
      <c r="A21" s="23" t="s">
        <v>89</v>
      </c>
      <c r="B21" s="14"/>
      <c r="C21" s="14"/>
      <c r="D21" s="14"/>
      <c r="E21" s="14"/>
      <c r="F21" s="14"/>
      <c r="G21" s="14"/>
      <c r="H21" s="14"/>
      <c r="I21" s="14"/>
      <c r="J21" s="14"/>
      <c r="K21" s="14"/>
    </row>
    <row r="22" spans="1:11" hidden="1" x14ac:dyDescent="0.3">
      <c r="A22" s="23" t="s">
        <v>85</v>
      </c>
      <c r="B22" s="14"/>
      <c r="C22" s="14"/>
      <c r="D22" s="14"/>
      <c r="E22" s="14"/>
      <c r="F22" s="14"/>
      <c r="G22" s="14"/>
      <c r="H22" s="14"/>
      <c r="I22" s="14"/>
      <c r="J22" s="14"/>
      <c r="K22" s="14"/>
    </row>
    <row r="23" spans="1:11" hidden="1" x14ac:dyDescent="0.3">
      <c r="A23" s="23" t="s">
        <v>82</v>
      </c>
      <c r="B23" s="14"/>
      <c r="C23" s="14"/>
      <c r="D23" s="14"/>
      <c r="E23" s="14"/>
      <c r="F23" s="14"/>
      <c r="G23" s="14"/>
      <c r="H23" s="14"/>
      <c r="I23" s="14"/>
      <c r="J23" s="14"/>
      <c r="K23" s="14"/>
    </row>
    <row r="24" spans="1:11" ht="16.5" hidden="1" customHeight="1" x14ac:dyDescent="0.3">
      <c r="A24" s="23" t="s">
        <v>83</v>
      </c>
      <c r="B24" s="14"/>
      <c r="C24" s="14"/>
      <c r="D24" s="14"/>
      <c r="E24" s="14"/>
      <c r="F24" s="14"/>
      <c r="G24" s="14"/>
      <c r="H24" s="14"/>
      <c r="I24" s="14"/>
      <c r="J24" s="14"/>
      <c r="K24" s="14"/>
    </row>
    <row r="25" spans="1:11" ht="28.5" x14ac:dyDescent="0.3">
      <c r="A25" s="18"/>
      <c r="B25" s="68" t="s">
        <v>494</v>
      </c>
      <c r="C25" s="68" t="s">
        <v>495</v>
      </c>
      <c r="D25" s="69">
        <v>-0.9</v>
      </c>
      <c r="E25" s="69">
        <v>-0.7</v>
      </c>
      <c r="F25" s="69">
        <v>-0.5</v>
      </c>
      <c r="G25" s="69">
        <v>-0.3</v>
      </c>
      <c r="H25" s="69">
        <v>0.3</v>
      </c>
      <c r="I25" s="69">
        <v>0.5</v>
      </c>
      <c r="J25" s="69">
        <v>0.7</v>
      </c>
      <c r="K25" s="69">
        <v>0.9</v>
      </c>
    </row>
    <row r="26" spans="1:11" x14ac:dyDescent="0.3">
      <c r="A26" s="23" t="s">
        <v>90</v>
      </c>
      <c r="B26" s="64">
        <v>3.4160665595452002</v>
      </c>
      <c r="C26" s="64">
        <v>3.4160665595452002</v>
      </c>
      <c r="D26" s="64"/>
      <c r="E26" s="64"/>
      <c r="F26" s="64"/>
      <c r="G26" s="64"/>
      <c r="H26" s="64"/>
      <c r="I26" s="64"/>
      <c r="J26" s="64"/>
      <c r="K26" s="64"/>
    </row>
    <row r="27" spans="1:11" x14ac:dyDescent="0.3">
      <c r="A27" s="23" t="s">
        <v>85</v>
      </c>
      <c r="B27" s="64">
        <v>2.9746574486763393</v>
      </c>
      <c r="C27" s="64">
        <v>2.9746574486763393</v>
      </c>
      <c r="D27" s="64"/>
      <c r="E27" s="64"/>
      <c r="F27" s="64"/>
      <c r="G27" s="64"/>
      <c r="H27" s="64"/>
      <c r="I27" s="64"/>
      <c r="J27" s="64"/>
      <c r="K27" s="64"/>
    </row>
    <row r="28" spans="1:11" x14ac:dyDescent="0.3">
      <c r="A28" s="23" t="s">
        <v>82</v>
      </c>
      <c r="B28" s="64">
        <v>0.89132478774394031</v>
      </c>
      <c r="C28" s="64">
        <v>0.89132478774394031</v>
      </c>
      <c r="D28" s="64">
        <v>0.89132478774394031</v>
      </c>
      <c r="E28" s="64">
        <v>0.89132478774394031</v>
      </c>
      <c r="F28" s="64">
        <v>0.89132478774394031</v>
      </c>
      <c r="G28" s="64">
        <v>0.89132478774394031</v>
      </c>
      <c r="H28" s="64">
        <v>0.89132478774394031</v>
      </c>
      <c r="I28" s="64">
        <v>0.89132478774394031</v>
      </c>
      <c r="J28" s="64">
        <v>0.89132478774394031</v>
      </c>
      <c r="K28" s="64">
        <v>0.89132478774394031</v>
      </c>
    </row>
    <row r="29" spans="1:11" x14ac:dyDescent="0.3">
      <c r="A29" s="65" t="s">
        <v>83</v>
      </c>
      <c r="B29" s="66">
        <v>0.2</v>
      </c>
      <c r="C29" s="66">
        <v>0.2</v>
      </c>
      <c r="D29" s="66">
        <v>0.2</v>
      </c>
      <c r="E29" s="66">
        <v>0.2</v>
      </c>
      <c r="F29" s="66">
        <v>0.2</v>
      </c>
      <c r="G29" s="66">
        <v>0.2</v>
      </c>
      <c r="H29" s="66">
        <v>0.2</v>
      </c>
      <c r="I29" s="66">
        <v>0.2</v>
      </c>
      <c r="J29" s="66">
        <v>0.2</v>
      </c>
      <c r="K29" s="66">
        <v>0.2</v>
      </c>
    </row>
    <row r="30" spans="1:11" x14ac:dyDescent="0.3">
      <c r="A30" s="65" t="s">
        <v>91</v>
      </c>
      <c r="B30" s="66">
        <v>0.7</v>
      </c>
      <c r="C30" s="66">
        <v>0.7</v>
      </c>
      <c r="D30" s="66">
        <v>0.7</v>
      </c>
      <c r="E30" s="66">
        <v>0.7</v>
      </c>
      <c r="F30" s="66">
        <v>0.7</v>
      </c>
      <c r="G30" s="66">
        <v>0.7</v>
      </c>
      <c r="H30" s="66">
        <v>0.7</v>
      </c>
      <c r="I30" s="66">
        <v>0.7</v>
      </c>
      <c r="J30" s="66">
        <v>0.7</v>
      </c>
      <c r="K30" s="66">
        <v>0.7</v>
      </c>
    </row>
    <row r="31" spans="1:11" x14ac:dyDescent="0.3">
      <c r="A31" s="65" t="s">
        <v>85</v>
      </c>
      <c r="B31" s="66">
        <v>1.7</v>
      </c>
      <c r="C31" s="66">
        <v>1.7</v>
      </c>
      <c r="D31" s="66">
        <v>1.7</v>
      </c>
      <c r="E31" s="66">
        <v>1.7</v>
      </c>
      <c r="F31" s="66">
        <v>1.7</v>
      </c>
      <c r="G31" s="66">
        <v>1.7</v>
      </c>
      <c r="H31" s="66">
        <v>1.7</v>
      </c>
      <c r="I31" s="66">
        <v>1.7</v>
      </c>
      <c r="J31" s="66">
        <v>1.7</v>
      </c>
      <c r="K31" s="66">
        <v>1.7</v>
      </c>
    </row>
    <row r="32" spans="1:11" x14ac:dyDescent="0.3">
      <c r="A32" s="65" t="s">
        <v>82</v>
      </c>
      <c r="B32" s="66">
        <v>3.8</v>
      </c>
      <c r="C32" s="66">
        <v>3.8</v>
      </c>
      <c r="D32" s="66">
        <v>3.8</v>
      </c>
      <c r="E32" s="66">
        <v>3.8</v>
      </c>
      <c r="F32" s="66">
        <v>3.8</v>
      </c>
      <c r="G32" s="66">
        <v>3.8</v>
      </c>
      <c r="H32" s="66">
        <v>3.8</v>
      </c>
      <c r="I32" s="66">
        <v>3.8</v>
      </c>
      <c r="J32" s="66">
        <v>3.8</v>
      </c>
      <c r="K32" s="66">
        <v>3.8</v>
      </c>
    </row>
    <row r="33" spans="1:16" x14ac:dyDescent="0.3">
      <c r="A33" s="65" t="s">
        <v>83</v>
      </c>
      <c r="B33" s="66">
        <v>7.5</v>
      </c>
      <c r="C33" s="66">
        <v>7.5</v>
      </c>
      <c r="D33" s="66">
        <v>7.5</v>
      </c>
      <c r="E33" s="66">
        <v>7.5</v>
      </c>
      <c r="F33" s="66">
        <v>7.5</v>
      </c>
      <c r="G33" s="66">
        <v>7.5</v>
      </c>
      <c r="H33" s="66">
        <v>7.5</v>
      </c>
      <c r="I33" s="66">
        <v>7.5</v>
      </c>
      <c r="J33" s="66">
        <v>7.5</v>
      </c>
      <c r="K33" s="66">
        <v>7.5</v>
      </c>
    </row>
    <row r="34" spans="1:16" x14ac:dyDescent="0.3">
      <c r="A34" s="65" t="s">
        <v>92</v>
      </c>
      <c r="B34" s="66">
        <v>8.1</v>
      </c>
      <c r="C34" s="66">
        <v>8.1</v>
      </c>
      <c r="D34" s="66">
        <v>8</v>
      </c>
      <c r="E34" s="66">
        <v>8</v>
      </c>
      <c r="F34" s="66">
        <v>8</v>
      </c>
      <c r="G34" s="66">
        <v>8</v>
      </c>
      <c r="H34" s="66">
        <v>8</v>
      </c>
      <c r="I34" s="66">
        <v>8</v>
      </c>
      <c r="J34" s="66">
        <v>8</v>
      </c>
      <c r="K34" s="66">
        <v>8</v>
      </c>
      <c r="P34"/>
    </row>
    <row r="35" spans="1:16" x14ac:dyDescent="0.3">
      <c r="A35" s="65" t="s">
        <v>85</v>
      </c>
      <c r="B35" s="66">
        <v>8.3000000000000007</v>
      </c>
      <c r="C35" s="66">
        <v>8.3000000000000007</v>
      </c>
      <c r="D35" s="66">
        <v>8.1</v>
      </c>
      <c r="E35" s="66">
        <v>8.1</v>
      </c>
      <c r="F35" s="66">
        <v>8.1</v>
      </c>
      <c r="G35" s="66">
        <v>8.1</v>
      </c>
      <c r="H35" s="66">
        <v>8.1</v>
      </c>
      <c r="I35" s="66">
        <v>8.1</v>
      </c>
      <c r="J35" s="66">
        <v>8.1</v>
      </c>
      <c r="K35" s="66">
        <v>8.1</v>
      </c>
    </row>
    <row r="36" spans="1:16" x14ac:dyDescent="0.3">
      <c r="A36" s="65" t="s">
        <v>82</v>
      </c>
      <c r="B36" s="66">
        <v>7.7</v>
      </c>
      <c r="C36" s="66">
        <v>7.7</v>
      </c>
      <c r="D36" s="66">
        <v>7.5</v>
      </c>
      <c r="E36" s="66">
        <v>7.5</v>
      </c>
      <c r="F36" s="66">
        <v>7.5</v>
      </c>
      <c r="G36" s="66">
        <v>7.5</v>
      </c>
      <c r="H36" s="66">
        <v>7.5</v>
      </c>
      <c r="I36" s="66">
        <v>7.5</v>
      </c>
      <c r="J36" s="66">
        <v>7.5</v>
      </c>
      <c r="K36" s="66">
        <v>7.5</v>
      </c>
    </row>
    <row r="37" spans="1:16" x14ac:dyDescent="0.3">
      <c r="A37" s="65" t="s">
        <v>83</v>
      </c>
      <c r="B37" s="66">
        <v>5.2</v>
      </c>
      <c r="C37" s="66">
        <v>5.2</v>
      </c>
      <c r="D37" s="66">
        <v>5.2</v>
      </c>
      <c r="E37" s="66">
        <v>5.2</v>
      </c>
      <c r="F37" s="66">
        <v>5.2</v>
      </c>
      <c r="G37" s="66">
        <v>5.2</v>
      </c>
      <c r="H37" s="66">
        <v>5.2</v>
      </c>
      <c r="I37" s="66">
        <v>5.2</v>
      </c>
      <c r="J37" s="66">
        <v>5.2</v>
      </c>
      <c r="K37" s="66">
        <v>5.2</v>
      </c>
    </row>
    <row r="38" spans="1:16" x14ac:dyDescent="0.3">
      <c r="A38" s="65" t="s">
        <v>93</v>
      </c>
      <c r="B38" s="66">
        <v>4.8394296884224133</v>
      </c>
      <c r="C38" s="66">
        <v>4.8394296884224133</v>
      </c>
      <c r="D38" s="66">
        <v>4.8</v>
      </c>
      <c r="E38" s="66">
        <v>4.8</v>
      </c>
      <c r="F38" s="66">
        <v>4.8</v>
      </c>
      <c r="G38" s="66">
        <v>4.8</v>
      </c>
      <c r="H38" s="66">
        <v>4.8</v>
      </c>
      <c r="I38" s="66">
        <v>4.8</v>
      </c>
      <c r="J38" s="66">
        <v>4.8</v>
      </c>
      <c r="K38" s="66">
        <v>4.8</v>
      </c>
    </row>
    <row r="39" spans="1:16" x14ac:dyDescent="0.3">
      <c r="A39" s="65" t="s">
        <v>85</v>
      </c>
      <c r="B39" s="66">
        <v>4.8050562563111612</v>
      </c>
      <c r="C39" s="66">
        <v>4.8050562563111612</v>
      </c>
      <c r="D39" s="66">
        <v>4.7</v>
      </c>
      <c r="E39" s="66">
        <v>4.7</v>
      </c>
      <c r="F39" s="66">
        <v>4.7</v>
      </c>
      <c r="G39" s="66">
        <v>4.7</v>
      </c>
      <c r="H39" s="66">
        <v>4.7</v>
      </c>
      <c r="I39" s="66">
        <v>4.7</v>
      </c>
      <c r="J39" s="66">
        <v>4.7</v>
      </c>
      <c r="K39" s="66">
        <v>4.7</v>
      </c>
    </row>
    <row r="40" spans="1:16" x14ac:dyDescent="0.3">
      <c r="A40" s="65" t="s">
        <v>82</v>
      </c>
      <c r="B40" s="66">
        <v>6.3371955907867346</v>
      </c>
      <c r="C40" s="66">
        <v>6.3371955907867346</v>
      </c>
      <c r="D40" s="66">
        <v>6.2</v>
      </c>
      <c r="E40" s="66">
        <v>6.2</v>
      </c>
      <c r="F40" s="66">
        <v>6.2</v>
      </c>
      <c r="G40" s="66">
        <v>6.2</v>
      </c>
      <c r="H40" s="66">
        <v>6.2</v>
      </c>
      <c r="I40" s="66">
        <v>6.2</v>
      </c>
      <c r="J40" s="66">
        <v>6.2</v>
      </c>
      <c r="K40" s="66">
        <v>6.2</v>
      </c>
    </row>
    <row r="41" spans="1:16" x14ac:dyDescent="0.3">
      <c r="A41" s="65" t="s">
        <v>83</v>
      </c>
      <c r="B41" s="66">
        <v>7.6302877536764271</v>
      </c>
      <c r="C41" s="66">
        <v>7.6302877536764271</v>
      </c>
      <c r="D41" s="66">
        <v>7.6</v>
      </c>
      <c r="E41" s="66">
        <v>7.6</v>
      </c>
      <c r="F41" s="66">
        <v>7.6</v>
      </c>
      <c r="G41" s="66">
        <v>7.6</v>
      </c>
      <c r="H41" s="66">
        <v>7.6</v>
      </c>
      <c r="I41" s="66">
        <v>7.6</v>
      </c>
      <c r="J41" s="66">
        <v>7.6</v>
      </c>
      <c r="K41" s="66">
        <v>7.6</v>
      </c>
    </row>
    <row r="42" spans="1:16" x14ac:dyDescent="0.3">
      <c r="A42" s="65" t="s">
        <v>94</v>
      </c>
      <c r="B42" s="66">
        <v>6.9631197231161366</v>
      </c>
      <c r="C42" s="66">
        <v>6.9631197231161366</v>
      </c>
      <c r="D42" s="66">
        <v>6.3</v>
      </c>
      <c r="E42" s="66">
        <v>6.5</v>
      </c>
      <c r="F42" s="66">
        <v>6.6</v>
      </c>
      <c r="G42" s="66">
        <v>6.7</v>
      </c>
      <c r="H42" s="66">
        <v>6.9</v>
      </c>
      <c r="I42" s="66">
        <v>7</v>
      </c>
      <c r="J42" s="66">
        <v>7</v>
      </c>
      <c r="K42" s="66">
        <v>7.1</v>
      </c>
    </row>
    <row r="43" spans="1:16" x14ac:dyDescent="0.3">
      <c r="A43" s="65" t="s">
        <v>85</v>
      </c>
      <c r="B43" s="67">
        <v>2.1796352687030236</v>
      </c>
      <c r="C43" s="67">
        <v>2.1796352687030236</v>
      </c>
      <c r="D43" s="67">
        <v>2.2000000000000002</v>
      </c>
      <c r="E43" s="67">
        <v>2.2000000000000002</v>
      </c>
      <c r="F43" s="67">
        <v>2.2000000000000002</v>
      </c>
      <c r="G43" s="67">
        <v>2.2000000000000002</v>
      </c>
      <c r="H43" s="67">
        <v>2.2000000000000002</v>
      </c>
      <c r="I43" s="67">
        <v>2.2000000000000002</v>
      </c>
      <c r="J43" s="67">
        <v>2.2000000000000002</v>
      </c>
      <c r="K43" s="67">
        <v>2.2000000000000002</v>
      </c>
    </row>
    <row r="44" spans="1:16" x14ac:dyDescent="0.3">
      <c r="A44" s="65" t="s">
        <v>82</v>
      </c>
      <c r="B44" s="66">
        <v>-2.6343601211301291</v>
      </c>
      <c r="C44" s="66">
        <v>-2.6343601211301291</v>
      </c>
      <c r="D44" s="66">
        <v>-2.8678739201036336</v>
      </c>
      <c r="E44" s="66">
        <v>-2.8678739201036336</v>
      </c>
      <c r="F44" s="66">
        <v>-2.8678739201036336</v>
      </c>
      <c r="G44" s="66">
        <v>-2.8678739201036336</v>
      </c>
      <c r="H44" s="66">
        <v>-2.8678739201036336</v>
      </c>
      <c r="I44" s="66">
        <v>-2.8678739201036336</v>
      </c>
      <c r="J44" s="66">
        <v>-2.8678739201036336</v>
      </c>
      <c r="K44" s="66">
        <v>-2.8678739201036336</v>
      </c>
    </row>
    <row r="45" spans="1:16" x14ac:dyDescent="0.3">
      <c r="A45" s="65" t="s">
        <v>83</v>
      </c>
      <c r="B45" s="66">
        <v>-7.3993502810758827</v>
      </c>
      <c r="C45" s="66">
        <v>-7.3993502810758827</v>
      </c>
      <c r="D45" s="66">
        <v>-7.3993502810758827</v>
      </c>
      <c r="E45" s="66">
        <v>-7.3993502810758827</v>
      </c>
      <c r="F45" s="66">
        <v>-7.3993502810758827</v>
      </c>
      <c r="G45" s="66">
        <v>-7.3993502810758827</v>
      </c>
      <c r="H45" s="66">
        <v>-7.3993502810758827</v>
      </c>
      <c r="I45" s="66">
        <v>-7.3993502810758827</v>
      </c>
      <c r="J45" s="66">
        <v>-7.3993502810758827</v>
      </c>
      <c r="K45" s="66">
        <v>-7.3993502810758827</v>
      </c>
    </row>
    <row r="46" spans="1:16" x14ac:dyDescent="0.3">
      <c r="A46" s="65" t="s">
        <v>95</v>
      </c>
      <c r="B46" s="66">
        <v>-8.4409042587792129</v>
      </c>
      <c r="C46" s="66">
        <v>-8.4409042587792129</v>
      </c>
      <c r="D46" s="66">
        <v>-8.4409042587792129</v>
      </c>
      <c r="E46" s="66">
        <v>-8.4409042587792129</v>
      </c>
      <c r="F46" s="66">
        <v>-8.4409042587792129</v>
      </c>
      <c r="G46" s="66">
        <v>-8.4409042587792129</v>
      </c>
      <c r="H46" s="66">
        <v>-8.4409042587792129</v>
      </c>
      <c r="I46" s="66">
        <v>-8.4409042587792129</v>
      </c>
      <c r="J46" s="66">
        <v>-8.4409042587792129</v>
      </c>
      <c r="K46" s="66">
        <v>-8.4409042587792129</v>
      </c>
    </row>
    <row r="47" spans="1:16" x14ac:dyDescent="0.3">
      <c r="A47" s="65" t="s">
        <v>85</v>
      </c>
      <c r="B47" s="67">
        <v>-3.7963848117996974</v>
      </c>
      <c r="C47" s="67">
        <v>-3.7963848117996974</v>
      </c>
      <c r="D47" s="67">
        <v>-3.7963848117996974</v>
      </c>
      <c r="E47" s="67">
        <v>-3.7963848117996974</v>
      </c>
      <c r="F47" s="67">
        <v>-3.7963848117996974</v>
      </c>
      <c r="G47" s="67">
        <v>-3.7963848117996974</v>
      </c>
      <c r="H47" s="67">
        <v>-3.7963848117996974</v>
      </c>
      <c r="I47" s="67">
        <v>-3.7963848117996974</v>
      </c>
      <c r="J47" s="67">
        <v>-3.7963848117996974</v>
      </c>
      <c r="K47" s="67">
        <v>-3.7963848117996974</v>
      </c>
    </row>
    <row r="48" spans="1:16" x14ac:dyDescent="0.3">
      <c r="A48" s="65" t="s">
        <v>82</v>
      </c>
      <c r="B48" s="66">
        <v>-0.63707532932409094</v>
      </c>
      <c r="C48" s="66">
        <v>-0.63707532932409094</v>
      </c>
      <c r="D48" s="66">
        <v>-0.63707532932409106</v>
      </c>
      <c r="E48" s="66">
        <v>-0.63707532932409106</v>
      </c>
      <c r="F48" s="66">
        <v>-0.63707532932409106</v>
      </c>
      <c r="G48" s="66">
        <v>-0.63707532932409106</v>
      </c>
      <c r="H48" s="66">
        <v>-0.63707532932409106</v>
      </c>
      <c r="I48" s="66">
        <v>-0.63707532932409106</v>
      </c>
      <c r="J48" s="66">
        <v>-0.63707532932409106</v>
      </c>
      <c r="K48" s="66">
        <v>-0.63707532932409106</v>
      </c>
    </row>
    <row r="49" spans="1:11" x14ac:dyDescent="0.3">
      <c r="A49" s="65" t="s">
        <v>83</v>
      </c>
      <c r="B49" s="66">
        <v>5.695885600009305</v>
      </c>
      <c r="C49" s="66">
        <v>5.695885600009305</v>
      </c>
      <c r="D49" s="66">
        <v>5.695885600009305</v>
      </c>
      <c r="E49" s="66">
        <v>5.695885600009305</v>
      </c>
      <c r="F49" s="66">
        <v>5.695885600009305</v>
      </c>
      <c r="G49" s="66">
        <v>5.695885600009305</v>
      </c>
      <c r="H49" s="66">
        <v>5.695885600009305</v>
      </c>
      <c r="I49" s="66">
        <v>5.695885600009305</v>
      </c>
      <c r="J49" s="66">
        <v>5.695885600009305</v>
      </c>
      <c r="K49" s="66">
        <v>5.695885600009305</v>
      </c>
    </row>
    <row r="50" spans="1:11" x14ac:dyDescent="0.3">
      <c r="A50" s="65" t="s">
        <v>96</v>
      </c>
      <c r="B50" s="66">
        <v>7.8594207190318031</v>
      </c>
      <c r="C50" s="66">
        <v>7.8594207190318031</v>
      </c>
      <c r="D50" s="66">
        <v>7.8594207190318031</v>
      </c>
      <c r="E50" s="66">
        <v>7.8594207190318031</v>
      </c>
      <c r="F50" s="66">
        <v>7.8594207190318031</v>
      </c>
      <c r="G50" s="66">
        <v>7.8594207190318031</v>
      </c>
      <c r="H50" s="66">
        <v>7.8594207190318031</v>
      </c>
      <c r="I50" s="66">
        <v>7.8594207190318031</v>
      </c>
      <c r="J50" s="66">
        <v>7.8594207190318031</v>
      </c>
      <c r="K50" s="66">
        <v>7.8594207190318031</v>
      </c>
    </row>
    <row r="51" spans="1:11" x14ac:dyDescent="0.3">
      <c r="A51" s="65" t="s">
        <v>85</v>
      </c>
      <c r="B51" s="67">
        <v>8.7537305731211461</v>
      </c>
      <c r="C51" s="67">
        <v>8.7537305731211461</v>
      </c>
      <c r="D51" s="67">
        <v>8.7537305731211461</v>
      </c>
      <c r="E51" s="67">
        <v>8.7537305731211461</v>
      </c>
      <c r="F51" s="67">
        <v>8.7537305731211461</v>
      </c>
      <c r="G51" s="67">
        <v>8.7537305731211461</v>
      </c>
      <c r="H51" s="67">
        <v>8.7537305731211461</v>
      </c>
      <c r="I51" s="67">
        <v>8.7537305731211461</v>
      </c>
      <c r="J51" s="67">
        <v>8.7537305731211461</v>
      </c>
      <c r="K51" s="67">
        <v>8.7537305731211461</v>
      </c>
    </row>
    <row r="52" spans="1:11" x14ac:dyDescent="0.3">
      <c r="A52" s="65" t="s">
        <v>82</v>
      </c>
      <c r="B52" s="67">
        <v>12.233524383442358</v>
      </c>
      <c r="C52" s="67">
        <v>12.944652578289023</v>
      </c>
      <c r="D52" s="67">
        <v>12.233524383442358</v>
      </c>
      <c r="E52" s="67">
        <v>12.233524383442358</v>
      </c>
      <c r="F52" s="67">
        <v>12.233524383442358</v>
      </c>
      <c r="G52" s="67">
        <v>12.233524383442358</v>
      </c>
      <c r="H52" s="67">
        <v>12.233524383442358</v>
      </c>
      <c r="I52" s="67">
        <v>12.233524383442358</v>
      </c>
      <c r="J52" s="67">
        <v>12.233524383442358</v>
      </c>
      <c r="K52" s="67">
        <v>12.233524383442358</v>
      </c>
    </row>
    <row r="53" spans="1:11" x14ac:dyDescent="0.3">
      <c r="A53" s="65" t="s">
        <v>83</v>
      </c>
      <c r="B53" s="66">
        <v>12.927337800042423</v>
      </c>
      <c r="C53" s="66">
        <v>12.922041841860604</v>
      </c>
      <c r="D53" s="66">
        <v>12.083566241092932</v>
      </c>
      <c r="E53" s="66">
        <v>12.395671636882799</v>
      </c>
      <c r="F53" s="66">
        <v>12.581340284705339</v>
      </c>
      <c r="G53" s="66">
        <v>12.729677384970456</v>
      </c>
      <c r="H53" s="66">
        <v>12.984949214610165</v>
      </c>
      <c r="I53" s="66">
        <v>13.028184528954915</v>
      </c>
      <c r="J53" s="66">
        <v>13.082300743564915</v>
      </c>
      <c r="K53" s="66">
        <v>13.173269050694756</v>
      </c>
    </row>
    <row r="54" spans="1:11" x14ac:dyDescent="0.3">
      <c r="A54" s="65" t="s">
        <v>97</v>
      </c>
      <c r="B54" s="66">
        <v>12.863426810397556</v>
      </c>
      <c r="C54" s="66">
        <v>12.610797870978317</v>
      </c>
      <c r="D54" s="66">
        <v>10.753997913023825</v>
      </c>
      <c r="E54" s="66">
        <v>11.534261402498496</v>
      </c>
      <c r="F54" s="66">
        <v>11.998433022054845</v>
      </c>
      <c r="G54" s="66">
        <v>12.369275772717637</v>
      </c>
      <c r="H54" s="66">
        <v>13.00745534681691</v>
      </c>
      <c r="I54" s="66">
        <v>13.115543632678785</v>
      </c>
      <c r="J54" s="66">
        <v>13.250834169203785</v>
      </c>
      <c r="K54" s="66">
        <v>13.478254937028389</v>
      </c>
    </row>
    <row r="55" spans="1:11" x14ac:dyDescent="0.3">
      <c r="A55" s="65" t="s">
        <v>85</v>
      </c>
      <c r="B55" s="66">
        <v>11.014840142514032</v>
      </c>
      <c r="C55" s="66">
        <v>10.42398689744148</v>
      </c>
      <c r="D55" s="66">
        <v>7.4086045961239799</v>
      </c>
      <c r="E55" s="66">
        <v>8.8130788771783859</v>
      </c>
      <c r="F55" s="66">
        <v>9.6485877923798142</v>
      </c>
      <c r="G55" s="66">
        <v>10.316104743572842</v>
      </c>
      <c r="H55" s="66">
        <v>11.464827976951531</v>
      </c>
      <c r="I55" s="66">
        <v>11.659386891502907</v>
      </c>
      <c r="J55" s="66">
        <v>11.902909857247906</v>
      </c>
      <c r="K55" s="66">
        <v>12.312267239332195</v>
      </c>
    </row>
    <row r="56" spans="1:11" x14ac:dyDescent="0.3">
      <c r="A56" s="65" t="s">
        <v>82</v>
      </c>
      <c r="B56" s="66">
        <v>7.720104182073257</v>
      </c>
      <c r="C56" s="66">
        <v>6.7126704351634601</v>
      </c>
      <c r="D56" s="66">
        <v>-0.21804913798478509</v>
      </c>
      <c r="E56" s="66">
        <v>2.9030048199138943</v>
      </c>
      <c r="F56" s="66">
        <v>4.7596912981392894</v>
      </c>
      <c r="G56" s="66">
        <v>6.2430623007904629</v>
      </c>
      <c r="H56" s="66">
        <v>8.7957805971875498</v>
      </c>
      <c r="I56" s="66">
        <v>9.2281337406350499</v>
      </c>
      <c r="J56" s="66">
        <v>9.7692958867350512</v>
      </c>
      <c r="K56" s="66">
        <v>10.67897895803347</v>
      </c>
    </row>
    <row r="57" spans="1:11" x14ac:dyDescent="0.3">
      <c r="A57" s="65" t="s">
        <v>83</v>
      </c>
      <c r="B57" s="40">
        <v>4.5597201207871336</v>
      </c>
      <c r="C57" s="40">
        <v>4.4292215772840962</v>
      </c>
      <c r="D57" s="40">
        <v>-2.2348165071197448</v>
      </c>
      <c r="E57" s="40">
        <v>0.57239168766264104</v>
      </c>
      <c r="F57" s="40">
        <v>2.2423741894471165</v>
      </c>
      <c r="G57" s="40">
        <v>3.5765809320144686</v>
      </c>
      <c r="H57" s="40">
        <v>6.0215305564121451</v>
      </c>
      <c r="I57" s="40">
        <v>6.522171410645548</v>
      </c>
      <c r="J57" s="40">
        <v>7.1488070283305714</v>
      </c>
      <c r="K57" s="40">
        <v>8.2021693475334327</v>
      </c>
    </row>
    <row r="58" spans="1:11" x14ac:dyDescent="0.3">
      <c r="A58" s="65" t="s">
        <v>98</v>
      </c>
      <c r="B58" s="40">
        <v>3.9354350707106818</v>
      </c>
      <c r="C58" s="40">
        <v>3.8626846355808198</v>
      </c>
      <c r="D58" s="40">
        <v>-2.1382010564955234</v>
      </c>
      <c r="E58" s="40">
        <v>0.35516137517056889</v>
      </c>
      <c r="F58" s="40">
        <v>1.8384399005141248</v>
      </c>
      <c r="G58" s="40">
        <v>3.0234823829976554</v>
      </c>
      <c r="H58" s="40">
        <v>5.3606633353959214</v>
      </c>
      <c r="I58" s="40">
        <v>5.9295919004152271</v>
      </c>
      <c r="J58" s="40">
        <v>6.6417009896852726</v>
      </c>
      <c r="K58" s="40">
        <v>7.8387425567925764</v>
      </c>
    </row>
    <row r="59" spans="1:11" x14ac:dyDescent="0.3">
      <c r="A59" s="65" t="s">
        <v>85</v>
      </c>
      <c r="B59" s="40">
        <v>3.8824718135498415</v>
      </c>
      <c r="C59" s="40">
        <v>3.9690360097787334</v>
      </c>
      <c r="D59" s="40">
        <v>-1.6130508764899048</v>
      </c>
      <c r="E59" s="40">
        <v>0.56646579205989378</v>
      </c>
      <c r="F59" s="40">
        <v>1.86304034096253</v>
      </c>
      <c r="G59" s="40">
        <v>2.8989185633622392</v>
      </c>
      <c r="H59" s="40">
        <v>5.1283308437610948</v>
      </c>
      <c r="I59" s="40">
        <v>5.7655471195663033</v>
      </c>
      <c r="J59" s="40">
        <v>6.5631296804213708</v>
      </c>
      <c r="K59" s="40">
        <v>7.903850495433117</v>
      </c>
    </row>
    <row r="60" spans="1:11" x14ac:dyDescent="0.3">
      <c r="A60" s="65" t="s">
        <v>82</v>
      </c>
      <c r="B60" s="40">
        <v>4.1985479882946635</v>
      </c>
      <c r="C60" s="40">
        <v>4.118657973999575</v>
      </c>
      <c r="D60" s="40">
        <v>-0.67127322926633592</v>
      </c>
      <c r="E60" s="40">
        <v>1.1943976761671684</v>
      </c>
      <c r="F60" s="40">
        <v>2.3042682486288855</v>
      </c>
      <c r="G60" s="40">
        <v>3.1909822109447727</v>
      </c>
      <c r="H60" s="40">
        <v>5.3126258193442171</v>
      </c>
      <c r="I60" s="40">
        <v>6.0181298059353292</v>
      </c>
      <c r="J60" s="40">
        <v>6.9011858383754205</v>
      </c>
      <c r="K60" s="40">
        <v>8.3855859012916056</v>
      </c>
    </row>
    <row r="61" spans="1:11" x14ac:dyDescent="0.3">
      <c r="A61" s="65" t="s">
        <v>83</v>
      </c>
      <c r="B61" s="40">
        <v>4.4242195409625538</v>
      </c>
      <c r="C61" s="40">
        <v>4.1787707665206284</v>
      </c>
      <c r="D61" s="40">
        <v>-0.45475987164210063</v>
      </c>
      <c r="E61" s="40">
        <v>1.3551769677169636</v>
      </c>
      <c r="F61" s="40">
        <v>2.4318918535892045</v>
      </c>
      <c r="G61" s="40">
        <v>3.2921165918833668</v>
      </c>
      <c r="H61" s="40">
        <v>5.4035319278331668</v>
      </c>
      <c r="I61" s="40">
        <v>6.1278491843337477</v>
      </c>
      <c r="J61" s="40">
        <v>7.0344531651897686</v>
      </c>
      <c r="K61" s="40">
        <v>8.5584368726608364</v>
      </c>
    </row>
    <row r="62" spans="1:11" x14ac:dyDescent="0.3">
      <c r="A62" s="65" t="s">
        <v>99</v>
      </c>
      <c r="B62" s="40">
        <v>4.2</v>
      </c>
      <c r="C62" s="40">
        <v>4.2</v>
      </c>
      <c r="D62" s="40">
        <v>-0.54245696708310609</v>
      </c>
      <c r="E62" s="40">
        <v>1.2117458062015181</v>
      </c>
      <c r="F62" s="40">
        <v>2.2553050054842827</v>
      </c>
      <c r="G62" s="40">
        <v>3.0890405197567201</v>
      </c>
      <c r="H62" s="40">
        <v>5.1902275832568758</v>
      </c>
      <c r="I62" s="40">
        <v>5.9333581096669255</v>
      </c>
      <c r="J62" s="40">
        <v>6.8635100389388768</v>
      </c>
      <c r="K62" s="40">
        <v>8.4270773909648273</v>
      </c>
    </row>
    <row r="63" spans="1:11" x14ac:dyDescent="0.3">
      <c r="A63" s="65" t="s">
        <v>85</v>
      </c>
      <c r="B63" s="40">
        <v>4.0999999999999996</v>
      </c>
      <c r="C63" s="40">
        <v>4.0999999999999996</v>
      </c>
      <c r="D63" s="40">
        <v>-0.49178087992604191</v>
      </c>
      <c r="E63" s="40">
        <v>1.2066878272841421</v>
      </c>
      <c r="F63" s="40">
        <v>2.2170913399774306</v>
      </c>
      <c r="G63" s="40">
        <v>3.0243376302281431</v>
      </c>
      <c r="H63" s="40">
        <v>5.1152964212786545</v>
      </c>
      <c r="I63" s="40">
        <v>5.8772402175981728</v>
      </c>
      <c r="J63" s="40">
        <v>6.8309400952860546</v>
      </c>
      <c r="K63" s="40">
        <v>8.4340910918668879</v>
      </c>
    </row>
    <row r="64" spans="1:11" x14ac:dyDescent="0.3">
      <c r="A64" s="65" t="s">
        <v>82</v>
      </c>
      <c r="B64" s="40">
        <v>4.0571674714680483</v>
      </c>
      <c r="C64" s="1">
        <v>4.0999999999999996</v>
      </c>
      <c r="D64" s="40">
        <v>-0.24544537792983512</v>
      </c>
      <c r="E64" s="40">
        <v>1.3972892632059088</v>
      </c>
      <c r="F64" s="40">
        <v>2.3745370893097206</v>
      </c>
      <c r="G64" s="40">
        <v>3.1552941555387086</v>
      </c>
      <c r="H64" s="40">
        <v>5.2360246741395748</v>
      </c>
      <c r="I64" s="40">
        <v>6.0167817403685628</v>
      </c>
      <c r="J64" s="40">
        <v>6.9940295664723742</v>
      </c>
      <c r="K64" s="40">
        <v>8.6367642076080902</v>
      </c>
    </row>
    <row r="65" spans="1:11" x14ac:dyDescent="0.3">
      <c r="A65" s="65" t="s">
        <v>83</v>
      </c>
      <c r="B65" s="40">
        <v>4.2104088368595001</v>
      </c>
      <c r="C65" s="1"/>
      <c r="D65" s="40">
        <v>-0.2335426962269711</v>
      </c>
      <c r="E65" s="40">
        <v>1.4091919449087729</v>
      </c>
      <c r="F65" s="40">
        <v>2.3864397710125846</v>
      </c>
      <c r="G65" s="40">
        <v>3.1671968372415726</v>
      </c>
      <c r="H65" s="40">
        <v>5.2479273558424389</v>
      </c>
      <c r="I65" s="40">
        <v>6.0286844220714269</v>
      </c>
      <c r="J65" s="40">
        <v>7.0059322481752382</v>
      </c>
      <c r="K65" s="40">
        <v>8.6486668893109542</v>
      </c>
    </row>
  </sheetData>
  <hyperlinks>
    <hyperlink ref="A1" location="List!A1" display="List!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2"/>
  </sheetPr>
  <dimension ref="A1:P19"/>
  <sheetViews>
    <sheetView topLeftCell="D1" zoomScale="190" zoomScaleNormal="190" workbookViewId="0"/>
  </sheetViews>
  <sheetFormatPr defaultColWidth="8.77734375" defaultRowHeight="16.5" x14ac:dyDescent="0.3"/>
  <cols>
    <col min="1" max="1" width="29.44140625" style="16" customWidth="1"/>
    <col min="2" max="2" width="11.77734375" style="16" customWidth="1"/>
    <col min="3" max="3" width="8.77734375" style="16" customWidth="1"/>
    <col min="4" max="16384" width="8.77734375" style="16"/>
  </cols>
  <sheetData>
    <row r="1" spans="1:16" x14ac:dyDescent="0.3">
      <c r="A1" s="199" t="s">
        <v>284</v>
      </c>
      <c r="B1" s="18" t="s">
        <v>105</v>
      </c>
      <c r="C1" s="18" t="s">
        <v>85</v>
      </c>
      <c r="D1" s="18" t="s">
        <v>82</v>
      </c>
      <c r="E1" s="18" t="s">
        <v>83</v>
      </c>
      <c r="F1" s="18" t="s">
        <v>106</v>
      </c>
      <c r="G1" s="18" t="s">
        <v>123</v>
      </c>
      <c r="H1" s="18" t="s">
        <v>82</v>
      </c>
      <c r="I1" s="18" t="s">
        <v>83</v>
      </c>
      <c r="J1" s="18" t="s">
        <v>107</v>
      </c>
      <c r="K1" s="18" t="s">
        <v>123</v>
      </c>
      <c r="L1" s="18" t="s">
        <v>82</v>
      </c>
      <c r="M1" s="18" t="s">
        <v>83</v>
      </c>
      <c r="N1" s="18" t="s">
        <v>108</v>
      </c>
      <c r="O1" s="90" t="s">
        <v>123</v>
      </c>
      <c r="P1" s="18" t="s">
        <v>82</v>
      </c>
    </row>
    <row r="2" spans="1:16" x14ac:dyDescent="0.3">
      <c r="A2" s="38" t="s">
        <v>231</v>
      </c>
      <c r="B2" s="40">
        <v>330.9</v>
      </c>
      <c r="C2" s="40">
        <f>779.7-B2</f>
        <v>448.80000000000007</v>
      </c>
      <c r="D2" s="40">
        <f>1180.8-C2-B2</f>
        <v>401.09999999999991</v>
      </c>
      <c r="E2" s="40">
        <v>427.8</v>
      </c>
      <c r="F2" s="40">
        <f>381.9</f>
        <v>381.9</v>
      </c>
      <c r="G2" s="40">
        <f>735.7-F2</f>
        <v>353.80000000000007</v>
      </c>
      <c r="H2" s="40">
        <f>1106.3-G2-F2</f>
        <v>370.59999999999991</v>
      </c>
      <c r="I2" s="40">
        <v>502.2</v>
      </c>
      <c r="J2" s="40">
        <v>362.1</v>
      </c>
      <c r="K2" s="4">
        <v>453</v>
      </c>
      <c r="L2" s="4">
        <v>423.9</v>
      </c>
      <c r="M2" s="4">
        <v>505.20000000000016</v>
      </c>
      <c r="N2" s="40">
        <v>440.5</v>
      </c>
      <c r="O2" s="138">
        <v>572.29999999999995</v>
      </c>
      <c r="P2" s="16">
        <v>532.5</v>
      </c>
    </row>
    <row r="3" spans="1:16" x14ac:dyDescent="0.3">
      <c r="A3" s="38" t="s">
        <v>232</v>
      </c>
      <c r="B3" s="40">
        <v>290.5</v>
      </c>
      <c r="C3" s="40">
        <f>646.1-B3</f>
        <v>355.6</v>
      </c>
      <c r="D3" s="40">
        <f>1071.9-C3-B3</f>
        <v>425.80000000000007</v>
      </c>
      <c r="E3" s="40">
        <v>589</v>
      </c>
      <c r="F3" s="40">
        <v>335.6</v>
      </c>
      <c r="G3" s="40">
        <f>773.1-F3</f>
        <v>437.5</v>
      </c>
      <c r="H3" s="40">
        <f>1246.7-G3-F3</f>
        <v>473.6</v>
      </c>
      <c r="I3" s="40">
        <v>678</v>
      </c>
      <c r="J3" s="40">
        <v>412.7</v>
      </c>
      <c r="K3" s="4">
        <v>473.59999999999997</v>
      </c>
      <c r="L3" s="4">
        <v>496.7000000000001</v>
      </c>
      <c r="M3" s="4">
        <v>662.7</v>
      </c>
      <c r="N3" s="40">
        <v>400.5</v>
      </c>
      <c r="O3" s="138">
        <v>527</v>
      </c>
      <c r="P3" s="16">
        <v>560.6</v>
      </c>
    </row>
    <row r="4" spans="1:16" x14ac:dyDescent="0.3">
      <c r="A4" s="38" t="s">
        <v>233</v>
      </c>
      <c r="B4" s="40">
        <f t="shared" ref="B4:K4" si="0">B2-B3</f>
        <v>40.399999999999977</v>
      </c>
      <c r="C4" s="40">
        <f t="shared" si="0"/>
        <v>93.200000000000045</v>
      </c>
      <c r="D4" s="40">
        <f t="shared" si="0"/>
        <v>-24.700000000000159</v>
      </c>
      <c r="E4" s="40">
        <f t="shared" si="0"/>
        <v>-161.19999999999999</v>
      </c>
      <c r="F4" s="40">
        <f t="shared" si="0"/>
        <v>46.299999999999955</v>
      </c>
      <c r="G4" s="40">
        <f t="shared" si="0"/>
        <v>-83.699999999999932</v>
      </c>
      <c r="H4" s="40">
        <f t="shared" si="0"/>
        <v>-103.00000000000011</v>
      </c>
      <c r="I4" s="40">
        <f t="shared" si="0"/>
        <v>-175.8</v>
      </c>
      <c r="J4" s="40">
        <f t="shared" si="0"/>
        <v>-50.599999999999966</v>
      </c>
      <c r="K4" s="4">
        <f t="shared" si="0"/>
        <v>-20.599999999999966</v>
      </c>
      <c r="L4" s="4">
        <v>-72.800000000000125</v>
      </c>
      <c r="M4" s="4">
        <v>-157.49999999999989</v>
      </c>
      <c r="N4" s="40">
        <f>N2-N3</f>
        <v>40</v>
      </c>
      <c r="O4" s="58">
        <v>45.3</v>
      </c>
      <c r="P4" s="58">
        <f>P2-P3</f>
        <v>-28.100000000000023</v>
      </c>
    </row>
    <row r="5" spans="1:16" x14ac:dyDescent="0.3">
      <c r="B5"/>
      <c r="C5"/>
      <c r="D5"/>
      <c r="E5"/>
      <c r="F5"/>
      <c r="G5"/>
    </row>
    <row r="19" spans="3:3" x14ac:dyDescent="0.3">
      <c r="C19" s="2"/>
    </row>
  </sheetData>
  <hyperlinks>
    <hyperlink ref="A1" location="List!A1" display="List!A1" xr:uid="{00000000-0004-0000-1E00-00000000000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32"/>
  <sheetViews>
    <sheetView zoomScale="150" zoomScaleNormal="150" workbookViewId="0"/>
  </sheetViews>
  <sheetFormatPr defaultColWidth="8.77734375" defaultRowHeight="14.25" x14ac:dyDescent="0.25"/>
  <cols>
    <col min="1" max="5" width="8.77734375" style="18"/>
    <col min="6" max="6" width="9.77734375" style="18" customWidth="1"/>
    <col min="7" max="7" width="10.44140625" style="18" customWidth="1"/>
    <col min="8" max="16384" width="8.77734375" style="18"/>
  </cols>
  <sheetData>
    <row r="1" spans="1:14" ht="15" x14ac:dyDescent="0.25">
      <c r="A1" s="199" t="s">
        <v>284</v>
      </c>
      <c r="B1" s="18" t="s">
        <v>234</v>
      </c>
      <c r="C1" s="18" t="s">
        <v>235</v>
      </c>
      <c r="D1" s="18" t="s">
        <v>236</v>
      </c>
      <c r="E1" s="18" t="s">
        <v>237</v>
      </c>
      <c r="F1" s="18" t="s">
        <v>238</v>
      </c>
      <c r="G1" s="18" t="s">
        <v>239</v>
      </c>
    </row>
    <row r="2" spans="1:14" x14ac:dyDescent="0.25">
      <c r="A2" s="18" t="s">
        <v>103</v>
      </c>
      <c r="B2" s="28">
        <v>0.12839770774795325</v>
      </c>
      <c r="C2" s="28">
        <v>-4.8966580168330866E-2</v>
      </c>
      <c r="D2" s="28">
        <v>-9.6242633502967301E-2</v>
      </c>
      <c r="E2" s="28">
        <v>6.7183219153435794E-2</v>
      </c>
      <c r="F2" s="28">
        <v>7.2291653784358534E-2</v>
      </c>
      <c r="G2" s="28">
        <v>7.229165378435852E-2</v>
      </c>
      <c r="J2" s="41"/>
    </row>
    <row r="3" spans="1:14" x14ac:dyDescent="0.25">
      <c r="A3" s="18" t="s">
        <v>85</v>
      </c>
      <c r="B3" s="28">
        <v>4.634175698770733E-2</v>
      </c>
      <c r="C3" s="28">
        <v>-5.0838350125996926E-2</v>
      </c>
      <c r="D3" s="28">
        <v>-0.1166450033631638</v>
      </c>
      <c r="E3" s="28">
        <v>0.13258600918992428</v>
      </c>
      <c r="F3" s="28">
        <v>6.6942437930590071E-2</v>
      </c>
      <c r="G3" s="28">
        <v>6.6942437930590015E-2</v>
      </c>
      <c r="J3" s="31"/>
    </row>
    <row r="4" spans="1:14" x14ac:dyDescent="0.25">
      <c r="A4" s="18" t="s">
        <v>82</v>
      </c>
      <c r="B4" s="28">
        <v>0.11804708450930775</v>
      </c>
      <c r="C4" s="28">
        <v>-0.13368221622625087</v>
      </c>
      <c r="D4" s="28">
        <v>8.1522972307270999E-2</v>
      </c>
      <c r="E4" s="28">
        <v>0.10797510530664624</v>
      </c>
      <c r="F4" s="28">
        <v>4.4478240742990005E-2</v>
      </c>
      <c r="G4" s="28">
        <v>4.4478240742990068E-2</v>
      </c>
      <c r="J4" s="31"/>
    </row>
    <row r="5" spans="1:14" x14ac:dyDescent="0.25">
      <c r="A5" s="18" t="s">
        <v>83</v>
      </c>
      <c r="B5" s="28">
        <v>0.16973808465446966</v>
      </c>
      <c r="C5" s="28">
        <v>6.9095462595243337E-2</v>
      </c>
      <c r="D5" s="28">
        <v>0.12367674115450371</v>
      </c>
      <c r="E5" s="28">
        <v>0.11010105913929408</v>
      </c>
      <c r="F5" s="28">
        <v>0.11375333959117273</v>
      </c>
      <c r="G5" s="28">
        <v>0.1137533395911727</v>
      </c>
      <c r="J5" s="31"/>
    </row>
    <row r="6" spans="1:14" x14ac:dyDescent="0.25">
      <c r="A6" s="18" t="s">
        <v>104</v>
      </c>
      <c r="B6" s="28">
        <v>7.664765689084789E-2</v>
      </c>
      <c r="C6" s="28">
        <v>1.6409946851915436E-2</v>
      </c>
      <c r="D6" s="28">
        <v>0.13432604285641075</v>
      </c>
      <c r="E6" s="28">
        <v>0.1144169159088841</v>
      </c>
      <c r="F6" s="28">
        <v>0.10228546671255589</v>
      </c>
      <c r="G6" s="28">
        <v>9.919840233482248E-2</v>
      </c>
      <c r="J6" s="31"/>
    </row>
    <row r="7" spans="1:14" x14ac:dyDescent="0.25">
      <c r="A7" s="18" t="s">
        <v>85</v>
      </c>
      <c r="B7" s="28">
        <v>7.9845292258440559E-2</v>
      </c>
      <c r="C7" s="28">
        <v>9.7288072632695732E-2</v>
      </c>
      <c r="D7" s="28">
        <v>5.9005536544750187E-2</v>
      </c>
      <c r="E7" s="28">
        <v>7.9380358367754131E-2</v>
      </c>
      <c r="F7" s="28">
        <v>7.546517914808093E-2</v>
      </c>
      <c r="G7" s="28">
        <v>7.3930273247839726E-2</v>
      </c>
      <c r="J7" s="31"/>
    </row>
    <row r="8" spans="1:14" x14ac:dyDescent="0.25">
      <c r="A8" s="18" t="s">
        <v>82</v>
      </c>
      <c r="B8" s="28">
        <v>3.8806764995171078E-2</v>
      </c>
      <c r="C8" s="28">
        <v>-9.225158235668203E-2</v>
      </c>
      <c r="D8" s="28">
        <v>-1.5317593911484977E-2</v>
      </c>
      <c r="E8" s="28">
        <v>7.4381345304877014E-2</v>
      </c>
      <c r="F8" s="28">
        <v>2.8415118230181502E-2</v>
      </c>
      <c r="G8" s="28">
        <v>2.8283338650311407E-2</v>
      </c>
      <c r="J8" s="31"/>
    </row>
    <row r="9" spans="1:14" x14ac:dyDescent="0.25">
      <c r="A9" s="18" t="s">
        <v>83</v>
      </c>
      <c r="B9" s="28">
        <v>1.4337195495207596E-2</v>
      </c>
      <c r="C9" s="28">
        <v>-0.11947235939951355</v>
      </c>
      <c r="D9" s="28">
        <v>-3.8407443503015767E-2</v>
      </c>
      <c r="E9" s="28">
        <v>9.9873242927743314E-2</v>
      </c>
      <c r="F9" s="28">
        <v>3.1100471777035121E-2</v>
      </c>
      <c r="G9" s="28">
        <v>3.2902572789460009E-2</v>
      </c>
    </row>
    <row r="10" spans="1:14" x14ac:dyDescent="0.25">
      <c r="A10" s="18" t="s">
        <v>105</v>
      </c>
      <c r="B10" s="28">
        <v>2.6668776924209395E-2</v>
      </c>
      <c r="C10" s="28">
        <v>-1.7874262852139253E-2</v>
      </c>
      <c r="D10" s="28">
        <v>0.11811992637329766</v>
      </c>
      <c r="E10" s="28">
        <v>0.11032298747064601</v>
      </c>
      <c r="F10" s="28">
        <v>7.4725453065693781E-2</v>
      </c>
      <c r="G10" s="28">
        <v>7.6047802338609929E-2</v>
      </c>
    </row>
    <row r="11" spans="1:14" x14ac:dyDescent="0.25">
      <c r="A11" s="18" t="s">
        <v>85</v>
      </c>
      <c r="B11" s="28">
        <v>0.12017602696642044</v>
      </c>
      <c r="C11" s="28">
        <v>-0.1181850630355126</v>
      </c>
      <c r="D11" s="28">
        <v>3.2402862890425863E-2</v>
      </c>
      <c r="E11" s="28">
        <v>9.8625829183945232E-2</v>
      </c>
      <c r="F11" s="28">
        <v>6.8935408234034989E-2</v>
      </c>
      <c r="G11" s="28">
        <v>7.0528842343613438E-2</v>
      </c>
      <c r="J11" s="41"/>
      <c r="K11" s="41"/>
      <c r="L11" s="41"/>
      <c r="M11" s="41"/>
      <c r="N11" s="41"/>
    </row>
    <row r="12" spans="1:14" x14ac:dyDescent="0.25">
      <c r="A12" s="18" t="s">
        <v>82</v>
      </c>
      <c r="B12" s="28">
        <v>0.145981957492789</v>
      </c>
      <c r="C12" s="28">
        <v>-3.7791194005548617E-2</v>
      </c>
      <c r="D12" s="28">
        <v>7.4025666810492788E-2</v>
      </c>
      <c r="E12" s="28">
        <v>0.1023453818221698</v>
      </c>
      <c r="F12" s="28">
        <v>8.2295685490677339E-2</v>
      </c>
      <c r="G12" s="28">
        <v>8.1409393278566278E-2</v>
      </c>
      <c r="J12" s="41"/>
      <c r="K12" s="41"/>
      <c r="L12" s="41"/>
      <c r="M12" s="41"/>
      <c r="N12" s="41"/>
    </row>
    <row r="13" spans="1:14" x14ac:dyDescent="0.25">
      <c r="A13" s="18" t="s">
        <v>83</v>
      </c>
      <c r="B13" s="21">
        <v>0.17053430649444665</v>
      </c>
      <c r="C13" s="21">
        <v>-6.2222920749700421E-2</v>
      </c>
      <c r="D13" s="21">
        <v>6.3947992726460831E-2</v>
      </c>
      <c r="E13" s="21">
        <v>9.2833484546701192E-2</v>
      </c>
      <c r="F13" s="28">
        <v>7.5953279380527094E-2</v>
      </c>
      <c r="G13" s="28">
        <v>7.5848598756942345E-2</v>
      </c>
      <c r="J13" s="41"/>
      <c r="K13" s="41"/>
      <c r="L13" s="41"/>
      <c r="M13" s="41"/>
      <c r="N13" s="41"/>
    </row>
    <row r="14" spans="1:14" x14ac:dyDescent="0.25">
      <c r="A14" s="18" t="s">
        <v>106</v>
      </c>
      <c r="B14" s="21">
        <v>2.4946165639588857E-2</v>
      </c>
      <c r="C14" s="21">
        <v>4.9360057896308263E-2</v>
      </c>
      <c r="D14" s="21">
        <v>-0.12169145192714879</v>
      </c>
      <c r="E14" s="21">
        <v>5.6622856417394021E-2</v>
      </c>
      <c r="F14" s="21">
        <v>4.2239161787994278E-2</v>
      </c>
      <c r="G14" s="21">
        <v>4.2239161787994278E-2</v>
      </c>
      <c r="N14" s="41"/>
    </row>
    <row r="15" spans="1:14" x14ac:dyDescent="0.25">
      <c r="A15" s="18" t="s">
        <v>123</v>
      </c>
      <c r="B15" s="21">
        <v>-5.5054945622796794E-2</v>
      </c>
      <c r="C15" s="21">
        <v>3.6260959874354626E-3</v>
      </c>
      <c r="D15" s="21">
        <v>-0.39552478420760495</v>
      </c>
      <c r="E15" s="21">
        <v>-0.14061964593765539</v>
      </c>
      <c r="F15" s="21">
        <v>-0.13518767599253423</v>
      </c>
      <c r="G15" s="21">
        <v>-0.13518767599253423</v>
      </c>
      <c r="N15" s="41"/>
    </row>
    <row r="16" spans="1:14" x14ac:dyDescent="0.25">
      <c r="A16" s="18" t="s">
        <v>82</v>
      </c>
      <c r="B16" s="21">
        <v>-2.5863643968696975E-2</v>
      </c>
      <c r="C16" s="21">
        <v>-3.6331829983578812E-2</v>
      </c>
      <c r="D16" s="21">
        <v>-6.7868736523559223E-2</v>
      </c>
      <c r="E16" s="21">
        <v>-0.11974869527486405</v>
      </c>
      <c r="F16" s="21">
        <v>-8.7223002805837099E-2</v>
      </c>
      <c r="G16" s="21">
        <v>-8.7223002805837099E-2</v>
      </c>
      <c r="N16" s="41"/>
    </row>
    <row r="17" spans="1:14" x14ac:dyDescent="0.25">
      <c r="A17" s="18" t="s">
        <v>83</v>
      </c>
      <c r="B17" s="21">
        <v>-7.8487477392791046E-3</v>
      </c>
      <c r="C17" s="21">
        <v>-8.6492727313154633E-2</v>
      </c>
      <c r="D17" s="21">
        <v>0.14234401105549138</v>
      </c>
      <c r="E17" s="21">
        <v>-0.14603136656797033</v>
      </c>
      <c r="F17" s="21">
        <v>-8.6556556762473494E-2</v>
      </c>
      <c r="G17" s="21">
        <v>-8.6556556762473494E-2</v>
      </c>
      <c r="N17" s="41"/>
    </row>
    <row r="18" spans="1:14" x14ac:dyDescent="0.25">
      <c r="A18" s="18" t="s">
        <v>107</v>
      </c>
      <c r="B18" s="21">
        <v>-4.934445622998794E-2</v>
      </c>
      <c r="C18" s="21">
        <v>2.3229973861637346E-2</v>
      </c>
      <c r="D18" s="21">
        <v>4.8723234060217065E-2</v>
      </c>
      <c r="E18" s="21">
        <v>-3.5213100103965334E-2</v>
      </c>
      <c r="F18" s="21">
        <v>-1.6668086828911015E-2</v>
      </c>
      <c r="G18" s="21">
        <v>-1.6668086828911015E-2</v>
      </c>
      <c r="N18" s="41"/>
    </row>
    <row r="19" spans="1:14" x14ac:dyDescent="0.25">
      <c r="A19" s="18" t="s">
        <v>123</v>
      </c>
      <c r="B19" s="21">
        <v>5.437317727649571E-2</v>
      </c>
      <c r="C19" s="21">
        <v>0.10659902948778438</v>
      </c>
      <c r="D19" s="21">
        <v>7.3985445375679582E-2</v>
      </c>
      <c r="E19" s="21">
        <v>0.1507038954920378</v>
      </c>
      <c r="F19" s="21">
        <v>9.0271842164419094E-2</v>
      </c>
      <c r="G19" s="21">
        <v>9.0271842164419094E-2</v>
      </c>
      <c r="N19" s="41"/>
    </row>
    <row r="20" spans="1:14" ht="16.5" x14ac:dyDescent="0.3">
      <c r="A20" s="18" t="s">
        <v>82</v>
      </c>
      <c r="B20" s="21">
        <v>-1.8820237387589315E-2</v>
      </c>
      <c r="C20" s="21">
        <v>-6.3823487348990821E-2</v>
      </c>
      <c r="D20" s="21">
        <v>-1.3797214261493168E-2</v>
      </c>
      <c r="E20" s="21">
        <v>9.6292122338952166E-2</v>
      </c>
      <c r="F20" s="21">
        <v>2.308132649780717E-2</v>
      </c>
      <c r="G20" s="21">
        <v>2.308132649780717E-2</v>
      </c>
      <c r="H20" s="26"/>
      <c r="I20" s="48"/>
      <c r="J20" s="48"/>
      <c r="N20" s="41"/>
    </row>
    <row r="21" spans="1:14" ht="16.5" x14ac:dyDescent="0.3">
      <c r="A21" s="18" t="s">
        <v>83</v>
      </c>
      <c r="B21" s="21">
        <v>0.13253630889212617</v>
      </c>
      <c r="C21" s="21">
        <v>8.8468306059151305E-3</v>
      </c>
      <c r="D21" s="21">
        <v>4.0875329574393361E-2</v>
      </c>
      <c r="E21" s="21">
        <v>0.1023106601496437</v>
      </c>
      <c r="F21" s="21">
        <v>0.1149206096603939</v>
      </c>
      <c r="G21" s="21">
        <v>0.1149206096603939</v>
      </c>
      <c r="H21" s="26"/>
      <c r="I21" s="48"/>
      <c r="J21" s="48"/>
      <c r="N21" s="41"/>
    </row>
    <row r="22" spans="1:14" x14ac:dyDescent="0.25">
      <c r="A22" s="18" t="s">
        <v>108</v>
      </c>
      <c r="B22" s="21">
        <v>3.4646812497300769E-2</v>
      </c>
      <c r="C22" s="21">
        <v>-2.4224011815497163E-2</v>
      </c>
      <c r="D22" s="21">
        <v>0.10038581275744902</v>
      </c>
      <c r="E22" s="21">
        <v>0.11775375753270169</v>
      </c>
      <c r="F22" s="21">
        <v>8.6206742605810002E-2</v>
      </c>
      <c r="G22" s="21">
        <v>8.6906742605809995E-2</v>
      </c>
      <c r="H22" s="48"/>
      <c r="I22" s="48"/>
      <c r="J22" s="48"/>
      <c r="N22" s="41"/>
    </row>
    <row r="23" spans="1:14" x14ac:dyDescent="0.25">
      <c r="A23" s="18" t="s">
        <v>123</v>
      </c>
      <c r="B23" s="21">
        <v>5.3906623697199618E-2</v>
      </c>
      <c r="C23" s="21">
        <v>-1.5119650448570497E-2</v>
      </c>
      <c r="D23" s="21">
        <v>0.30219677472842876</v>
      </c>
      <c r="E23" s="21">
        <v>0.20145360863266107</v>
      </c>
      <c r="F23" s="21">
        <v>0.12996884365419503</v>
      </c>
      <c r="G23" s="21">
        <v>0.12996884365419503</v>
      </c>
      <c r="H23" s="48"/>
      <c r="I23" s="48"/>
      <c r="J23" s="48"/>
    </row>
    <row r="24" spans="1:14" x14ac:dyDescent="0.25">
      <c r="A24" s="18" t="s">
        <v>82</v>
      </c>
      <c r="B24" s="21">
        <v>0.1105833183462876</v>
      </c>
      <c r="C24" s="21">
        <v>-9.6039575294440741E-4</v>
      </c>
      <c r="D24" s="21">
        <v>0.19900159279905225</v>
      </c>
      <c r="E24" s="21">
        <v>0.19130372992898997</v>
      </c>
      <c r="F24" s="21">
        <v>0.17300000000000001</v>
      </c>
      <c r="G24" s="21">
        <v>0.14837437749624313</v>
      </c>
      <c r="H24" s="48"/>
      <c r="I24" s="48"/>
      <c r="J24" s="48"/>
    </row>
    <row r="25" spans="1:14" x14ac:dyDescent="0.25">
      <c r="B25" s="55"/>
      <c r="C25" s="55"/>
      <c r="D25" s="55"/>
      <c r="E25" s="123"/>
      <c r="F25" s="55"/>
      <c r="G25" s="55"/>
      <c r="H25" s="48"/>
      <c r="I25" s="48"/>
      <c r="J25" s="48"/>
    </row>
    <row r="26" spans="1:14" x14ac:dyDescent="0.25">
      <c r="B26" s="55"/>
      <c r="C26" s="55"/>
      <c r="D26" s="55"/>
      <c r="E26" s="55"/>
      <c r="F26" s="41"/>
      <c r="G26" s="48"/>
      <c r="H26" s="48"/>
      <c r="I26" s="48"/>
      <c r="J26" s="48"/>
    </row>
    <row r="27" spans="1:14" x14ac:dyDescent="0.25">
      <c r="B27" s="55"/>
      <c r="C27" s="55"/>
      <c r="D27" s="55"/>
      <c r="E27" s="55"/>
      <c r="F27" s="55"/>
      <c r="G27" s="55"/>
      <c r="H27" s="48"/>
      <c r="I27" s="48"/>
      <c r="J27" s="48"/>
    </row>
    <row r="28" spans="1:14" x14ac:dyDescent="0.25">
      <c r="B28" s="55"/>
      <c r="C28" s="55"/>
      <c r="D28" s="55"/>
      <c r="E28" s="55"/>
      <c r="F28" s="55"/>
      <c r="G28" s="55"/>
      <c r="H28" s="48"/>
      <c r="I28" s="48"/>
      <c r="J28" s="48"/>
    </row>
    <row r="29" spans="1:14" x14ac:dyDescent="0.25">
      <c r="B29" s="55"/>
      <c r="C29" s="55"/>
      <c r="D29" s="55"/>
      <c r="E29" s="55"/>
      <c r="G29" s="48"/>
      <c r="H29" s="48"/>
      <c r="I29" s="48"/>
      <c r="J29" s="48"/>
    </row>
    <row r="30" spans="1:14" x14ac:dyDescent="0.25">
      <c r="B30" s="55"/>
      <c r="C30" s="55"/>
      <c r="D30" s="55"/>
      <c r="E30" s="55"/>
      <c r="F30" s="55"/>
      <c r="G30" s="55"/>
      <c r="H30" s="48"/>
      <c r="I30" s="48"/>
      <c r="J30" s="48"/>
    </row>
    <row r="31" spans="1:14" x14ac:dyDescent="0.25">
      <c r="B31" s="55"/>
      <c r="C31" s="55"/>
      <c r="D31" s="55"/>
      <c r="E31" s="55"/>
      <c r="F31" s="55"/>
      <c r="G31" s="55"/>
      <c r="H31" s="48"/>
      <c r="I31" s="48"/>
      <c r="J31" s="48"/>
    </row>
    <row r="32" spans="1:14" x14ac:dyDescent="0.25">
      <c r="B32" s="55"/>
      <c r="C32" s="55"/>
      <c r="D32" s="55"/>
      <c r="E32" s="55"/>
      <c r="G32" s="48"/>
      <c r="H32" s="48"/>
      <c r="I32" s="48"/>
      <c r="J32" s="48"/>
    </row>
  </sheetData>
  <hyperlinks>
    <hyperlink ref="A1" location="List!A1" display="List!A1" xr:uid="{00000000-0004-0000-1F00-00000000000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4"/>
  <sheetViews>
    <sheetView zoomScale="170" zoomScaleNormal="170" workbookViewId="0"/>
  </sheetViews>
  <sheetFormatPr defaultColWidth="8.77734375" defaultRowHeight="14.25" x14ac:dyDescent="0.25"/>
  <cols>
    <col min="1" max="16384" width="8.77734375" style="18"/>
  </cols>
  <sheetData>
    <row r="1" spans="1:9" ht="15" x14ac:dyDescent="0.25">
      <c r="A1" s="199" t="s">
        <v>284</v>
      </c>
      <c r="B1" s="18" t="s">
        <v>240</v>
      </c>
      <c r="C1" s="18" t="s">
        <v>241</v>
      </c>
    </row>
    <row r="2" spans="1:9" ht="16.5" x14ac:dyDescent="0.3">
      <c r="A2" s="18" t="s">
        <v>103</v>
      </c>
      <c r="B2" s="40">
        <v>2.9808167012552929</v>
      </c>
      <c r="C2" s="40">
        <v>2.9808167012552929</v>
      </c>
      <c r="F2" s="26"/>
      <c r="G2" s="26"/>
      <c r="I2" s="40"/>
    </row>
    <row r="3" spans="1:9" ht="16.5" x14ac:dyDescent="0.3">
      <c r="A3" s="18" t="s">
        <v>85</v>
      </c>
      <c r="B3" s="40">
        <v>3.3461867737359938</v>
      </c>
      <c r="C3" s="40">
        <v>3.3461867737359938</v>
      </c>
      <c r="F3" s="26"/>
      <c r="G3" s="26"/>
      <c r="I3" s="40"/>
    </row>
    <row r="4" spans="1:9" ht="16.5" x14ac:dyDescent="0.3">
      <c r="A4" s="18" t="s">
        <v>82</v>
      </c>
      <c r="B4" s="40">
        <v>3.4321536148097351</v>
      </c>
      <c r="C4" s="40">
        <v>3.4321536148097351</v>
      </c>
      <c r="F4" s="26"/>
      <c r="G4" s="26"/>
      <c r="I4" s="40"/>
    </row>
    <row r="5" spans="1:9" ht="16.5" x14ac:dyDescent="0.3">
      <c r="A5" s="18" t="s">
        <v>83</v>
      </c>
      <c r="B5" s="40">
        <v>6.1749025853675761</v>
      </c>
      <c r="C5" s="40">
        <v>6.1749025853675761</v>
      </c>
      <c r="F5" s="26"/>
      <c r="G5" s="26"/>
      <c r="I5" s="40"/>
    </row>
    <row r="6" spans="1:9" ht="16.5" x14ac:dyDescent="0.3">
      <c r="A6" s="18" t="s">
        <v>104</v>
      </c>
      <c r="B6" s="40">
        <v>5.0221094029557065</v>
      </c>
      <c r="C6" s="40">
        <v>5.0221094029557065</v>
      </c>
      <c r="F6" s="26"/>
      <c r="G6" s="26"/>
      <c r="I6" s="40"/>
    </row>
    <row r="7" spans="1:9" ht="16.5" x14ac:dyDescent="0.3">
      <c r="A7" s="18" t="s">
        <v>85</v>
      </c>
      <c r="B7" s="40">
        <v>4.9622860691974182</v>
      </c>
      <c r="C7" s="40">
        <v>4.9622860691974182</v>
      </c>
      <c r="F7" s="26"/>
      <c r="G7" s="26"/>
      <c r="I7" s="1"/>
    </row>
    <row r="8" spans="1:9" ht="16.5" x14ac:dyDescent="0.3">
      <c r="A8" s="18" t="s">
        <v>82</v>
      </c>
      <c r="B8" s="40">
        <v>2.7228988627880284</v>
      </c>
      <c r="C8" s="40">
        <v>2.7228988627880284</v>
      </c>
      <c r="F8" s="26"/>
      <c r="G8" s="26"/>
    </row>
    <row r="9" spans="1:9" ht="16.5" x14ac:dyDescent="0.3">
      <c r="A9" s="18" t="s">
        <v>83</v>
      </c>
      <c r="B9" s="40">
        <v>3.9</v>
      </c>
      <c r="C9" s="40">
        <v>3.9</v>
      </c>
      <c r="F9" s="26"/>
      <c r="G9" s="26"/>
    </row>
    <row r="10" spans="1:9" ht="16.5" x14ac:dyDescent="0.3">
      <c r="A10" s="18" t="s">
        <v>105</v>
      </c>
      <c r="B10" s="71">
        <v>3</v>
      </c>
      <c r="C10" s="71">
        <v>3</v>
      </c>
      <c r="F10" s="26"/>
      <c r="G10" s="26"/>
    </row>
    <row r="11" spans="1:9" ht="16.5" x14ac:dyDescent="0.3">
      <c r="A11" s="18" t="s">
        <v>85</v>
      </c>
      <c r="B11" s="71">
        <v>3.6</v>
      </c>
      <c r="C11" s="71">
        <v>3.6</v>
      </c>
      <c r="F11" s="26"/>
    </row>
    <row r="12" spans="1:9" ht="16.5" x14ac:dyDescent="0.3">
      <c r="A12" s="18" t="s">
        <v>82</v>
      </c>
      <c r="B12" s="71">
        <v>4.5</v>
      </c>
      <c r="C12" s="71">
        <v>4.5</v>
      </c>
      <c r="F12" s="26"/>
    </row>
    <row r="13" spans="1:9" x14ac:dyDescent="0.25">
      <c r="A13" s="18" t="s">
        <v>83</v>
      </c>
      <c r="B13" s="71">
        <v>3</v>
      </c>
      <c r="C13" s="71">
        <v>3</v>
      </c>
    </row>
    <row r="14" spans="1:9" x14ac:dyDescent="0.25">
      <c r="A14" s="60" t="s">
        <v>106</v>
      </c>
      <c r="B14" s="71">
        <v>7.7</v>
      </c>
      <c r="C14" s="71">
        <v>7.7</v>
      </c>
    </row>
    <row r="15" spans="1:9" x14ac:dyDescent="0.25">
      <c r="A15" s="60" t="s">
        <v>85</v>
      </c>
      <c r="B15" s="71">
        <v>0</v>
      </c>
      <c r="C15" s="71">
        <v>0</v>
      </c>
    </row>
    <row r="16" spans="1:9" x14ac:dyDescent="0.25">
      <c r="A16" s="60" t="s">
        <v>82</v>
      </c>
      <c r="B16" s="71">
        <v>2.1</v>
      </c>
      <c r="C16" s="71">
        <v>2.1</v>
      </c>
    </row>
    <row r="17" spans="1:3" x14ac:dyDescent="0.25">
      <c r="A17" s="18" t="s">
        <v>83</v>
      </c>
      <c r="B17" s="71">
        <v>2.7</v>
      </c>
      <c r="C17" s="71">
        <v>2.7</v>
      </c>
    </row>
    <row r="18" spans="1:3" x14ac:dyDescent="0.25">
      <c r="A18" s="60" t="s">
        <v>107</v>
      </c>
      <c r="B18" s="70">
        <v>1.7</v>
      </c>
      <c r="C18" s="71">
        <v>1.7</v>
      </c>
    </row>
    <row r="19" spans="1:3" x14ac:dyDescent="0.25">
      <c r="A19" s="60" t="s">
        <v>85</v>
      </c>
      <c r="B19" s="70">
        <v>10.199999999999999</v>
      </c>
      <c r="C19" s="70">
        <v>10.199999999999999</v>
      </c>
    </row>
    <row r="20" spans="1:3" x14ac:dyDescent="0.25">
      <c r="A20" s="60" t="s">
        <v>82</v>
      </c>
      <c r="B20" s="159">
        <v>10.1</v>
      </c>
      <c r="C20" s="70">
        <v>10.1</v>
      </c>
    </row>
    <row r="21" spans="1:3" x14ac:dyDescent="0.25">
      <c r="A21" s="90" t="s">
        <v>83</v>
      </c>
      <c r="B21" s="159">
        <v>9.8000000000000007</v>
      </c>
      <c r="C21" s="70">
        <v>9.8000000000000007</v>
      </c>
    </row>
    <row r="22" spans="1:3" x14ac:dyDescent="0.25">
      <c r="A22" s="60" t="s">
        <v>108</v>
      </c>
      <c r="B22" s="40">
        <v>11.1</v>
      </c>
      <c r="C22" s="40">
        <v>11.1</v>
      </c>
    </row>
    <row r="23" spans="1:3" x14ac:dyDescent="0.25">
      <c r="A23" s="60" t="s">
        <v>85</v>
      </c>
      <c r="B23" s="40">
        <v>15.1</v>
      </c>
      <c r="C23" s="40">
        <v>15.1</v>
      </c>
    </row>
    <row r="24" spans="1:3" x14ac:dyDescent="0.25">
      <c r="A24" s="60" t="s">
        <v>82</v>
      </c>
      <c r="B24" s="40">
        <v>21.7</v>
      </c>
      <c r="C24" s="40">
        <v>19.100000000000001</v>
      </c>
    </row>
  </sheetData>
  <hyperlinks>
    <hyperlink ref="A1" location="List!A1" display="List!A1" xr:uid="{00000000-0004-0000-2000-000000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31"/>
  <sheetViews>
    <sheetView zoomScale="130" zoomScaleNormal="130" workbookViewId="0"/>
  </sheetViews>
  <sheetFormatPr defaultColWidth="8.77734375" defaultRowHeight="14.25" x14ac:dyDescent="0.25"/>
  <cols>
    <col min="1" max="16384" width="8.77734375" style="18"/>
  </cols>
  <sheetData>
    <row r="1" spans="1:12" ht="15" x14ac:dyDescent="0.25">
      <c r="A1" s="199" t="s">
        <v>284</v>
      </c>
      <c r="B1" s="18" t="s">
        <v>242</v>
      </c>
      <c r="C1" s="18" t="s">
        <v>243</v>
      </c>
      <c r="D1" s="18" t="s">
        <v>244</v>
      </c>
    </row>
    <row r="2" spans="1:12" ht="16.5" x14ac:dyDescent="0.3">
      <c r="A2" s="18" t="s">
        <v>102</v>
      </c>
      <c r="B2" s="40"/>
      <c r="C2" s="40"/>
      <c r="D2" s="71">
        <v>-2.2999999999999998</v>
      </c>
      <c r="E2" s="26"/>
      <c r="J2" s="40"/>
      <c r="K2" s="40"/>
      <c r="L2" s="20"/>
    </row>
    <row r="3" spans="1:12" ht="16.5" x14ac:dyDescent="0.3">
      <c r="A3" s="18" t="s">
        <v>85</v>
      </c>
      <c r="B3" s="71">
        <v>5.6</v>
      </c>
      <c r="C3" s="71">
        <v>-9.6999999999999993</v>
      </c>
      <c r="D3" s="71">
        <v>-4.0999999999999996</v>
      </c>
      <c r="E3" s="26"/>
      <c r="J3" s="40"/>
      <c r="K3" s="40"/>
      <c r="L3" s="20"/>
    </row>
    <row r="4" spans="1:12" ht="16.5" x14ac:dyDescent="0.3">
      <c r="A4" s="18" t="s">
        <v>82</v>
      </c>
      <c r="B4" s="71">
        <v>3.6</v>
      </c>
      <c r="C4" s="71">
        <v>-7.7</v>
      </c>
      <c r="D4" s="71">
        <v>-4</v>
      </c>
      <c r="E4" s="26"/>
      <c r="J4" s="40"/>
      <c r="K4" s="40"/>
      <c r="L4" s="20"/>
    </row>
    <row r="5" spans="1:12" ht="16.5" x14ac:dyDescent="0.3">
      <c r="A5" s="18" t="s">
        <v>83</v>
      </c>
      <c r="B5" s="71">
        <v>4.4000000000000004</v>
      </c>
      <c r="C5" s="71">
        <v>-3</v>
      </c>
      <c r="D5" s="71">
        <v>1.4</v>
      </c>
      <c r="E5" s="26"/>
      <c r="J5" s="40"/>
      <c r="K5" s="40"/>
      <c r="L5" s="20"/>
    </row>
    <row r="6" spans="1:12" ht="16.5" x14ac:dyDescent="0.3">
      <c r="A6" s="18" t="s">
        <v>103</v>
      </c>
      <c r="B6" s="71">
        <v>3</v>
      </c>
      <c r="C6" s="71">
        <v>-7.2</v>
      </c>
      <c r="D6" s="71">
        <v>-4.5401073099999998</v>
      </c>
      <c r="E6" s="26"/>
      <c r="J6" s="40"/>
      <c r="K6" s="40"/>
      <c r="L6" s="20"/>
    </row>
    <row r="7" spans="1:12" ht="16.5" x14ac:dyDescent="0.3">
      <c r="A7" s="18" t="s">
        <v>85</v>
      </c>
      <c r="B7" s="71">
        <v>3.3</v>
      </c>
      <c r="C7" s="71">
        <v>-2.8</v>
      </c>
      <c r="D7" s="71">
        <v>0.82455643000000001</v>
      </c>
      <c r="E7" s="26"/>
      <c r="J7" s="40"/>
      <c r="K7" s="40"/>
      <c r="L7" s="20"/>
    </row>
    <row r="8" spans="1:12" ht="16.5" x14ac:dyDescent="0.3">
      <c r="A8" s="18" t="s">
        <v>82</v>
      </c>
      <c r="B8" s="71">
        <v>3.4</v>
      </c>
      <c r="C8" s="71">
        <v>-4.4000000000000004</v>
      </c>
      <c r="D8" s="71">
        <v>-0.89295461899999995</v>
      </c>
      <c r="E8" s="26"/>
      <c r="J8" s="40"/>
      <c r="K8" s="40"/>
      <c r="L8" s="20"/>
    </row>
    <row r="9" spans="1:12" ht="16.5" x14ac:dyDescent="0.3">
      <c r="A9" s="18" t="s">
        <v>83</v>
      </c>
      <c r="B9" s="71">
        <v>6.2</v>
      </c>
      <c r="C9" s="71">
        <v>-10.8</v>
      </c>
      <c r="D9" s="71">
        <v>-4.8480081799999999</v>
      </c>
      <c r="E9" s="26"/>
      <c r="J9" s="40"/>
      <c r="K9" s="40"/>
      <c r="L9" s="20"/>
    </row>
    <row r="10" spans="1:12" ht="16.5" x14ac:dyDescent="0.3">
      <c r="A10" s="18" t="s">
        <v>104</v>
      </c>
      <c r="B10" s="71">
        <v>5</v>
      </c>
      <c r="C10" s="71">
        <v>-3</v>
      </c>
      <c r="D10" s="71">
        <v>2.0061339299999998</v>
      </c>
      <c r="E10" s="26"/>
      <c r="J10" s="40"/>
      <c r="K10" s="40"/>
      <c r="L10" s="20"/>
    </row>
    <row r="11" spans="1:12" ht="16.5" x14ac:dyDescent="0.3">
      <c r="A11" s="18" t="s">
        <v>85</v>
      </c>
      <c r="B11" s="71">
        <v>5</v>
      </c>
      <c r="C11" s="71">
        <v>-7.6</v>
      </c>
      <c r="D11" s="71">
        <v>-2.6364120099999999</v>
      </c>
      <c r="E11" s="26"/>
      <c r="J11" s="40"/>
      <c r="K11" s="40"/>
      <c r="L11" s="20"/>
    </row>
    <row r="12" spans="1:12" ht="16.5" x14ac:dyDescent="0.3">
      <c r="A12" s="18" t="s">
        <v>82</v>
      </c>
      <c r="B12" s="71">
        <v>2.7</v>
      </c>
      <c r="C12" s="71">
        <v>-1.9</v>
      </c>
      <c r="D12" s="71">
        <v>1.18833696</v>
      </c>
      <c r="E12" s="26"/>
      <c r="J12" s="40"/>
      <c r="K12" s="40"/>
      <c r="L12" s="20"/>
    </row>
    <row r="13" spans="1:12" ht="16.5" x14ac:dyDescent="0.3">
      <c r="A13" s="18" t="s">
        <v>83</v>
      </c>
      <c r="B13" s="71">
        <v>3.9</v>
      </c>
      <c r="C13" s="71">
        <v>-5.3</v>
      </c>
      <c r="D13" s="71">
        <v>-1.8000294999999999</v>
      </c>
      <c r="E13" s="26"/>
      <c r="J13" s="40"/>
      <c r="K13" s="40"/>
      <c r="L13" s="20"/>
    </row>
    <row r="14" spans="1:12" ht="16.5" x14ac:dyDescent="0.3">
      <c r="A14" s="90" t="s">
        <v>105</v>
      </c>
      <c r="B14" s="71">
        <v>3</v>
      </c>
      <c r="C14" s="71">
        <v>-2.1</v>
      </c>
      <c r="D14" s="71">
        <v>0.93705443099999997</v>
      </c>
      <c r="E14" s="26"/>
      <c r="J14" s="40"/>
      <c r="K14" s="40"/>
      <c r="L14" s="20"/>
    </row>
    <row r="15" spans="1:12" ht="16.5" x14ac:dyDescent="0.3">
      <c r="A15" s="90" t="s">
        <v>85</v>
      </c>
      <c r="B15" s="71">
        <v>3.6</v>
      </c>
      <c r="C15" s="71">
        <v>4.3</v>
      </c>
      <c r="D15" s="71">
        <v>7.9429593199999999</v>
      </c>
      <c r="E15" s="26"/>
      <c r="K15" s="20"/>
      <c r="L15" s="20"/>
    </row>
    <row r="16" spans="1:12" ht="16.5" x14ac:dyDescent="0.3">
      <c r="A16" s="90" t="s">
        <v>82</v>
      </c>
      <c r="B16" s="71">
        <v>4.4000000000000004</v>
      </c>
      <c r="C16" s="71">
        <v>4</v>
      </c>
      <c r="D16" s="71">
        <v>8.3133774099999993</v>
      </c>
      <c r="E16" s="26"/>
      <c r="K16" s="20"/>
      <c r="L16" s="20"/>
    </row>
    <row r="17" spans="1:5" ht="16.5" x14ac:dyDescent="0.3">
      <c r="A17" s="90" t="s">
        <v>83</v>
      </c>
      <c r="B17" s="71">
        <v>3</v>
      </c>
      <c r="C17" s="71">
        <v>5.2</v>
      </c>
      <c r="D17" s="71">
        <v>8.2615451800000006</v>
      </c>
      <c r="E17" s="26"/>
    </row>
    <row r="18" spans="1:5" x14ac:dyDescent="0.25">
      <c r="A18" s="90" t="s">
        <v>106</v>
      </c>
      <c r="B18" s="70">
        <v>7.7</v>
      </c>
      <c r="C18" s="70">
        <v>-3.5</v>
      </c>
      <c r="D18" s="40">
        <v>5.1346284999999998</v>
      </c>
    </row>
    <row r="19" spans="1:5" x14ac:dyDescent="0.25">
      <c r="A19" s="90" t="s">
        <v>85</v>
      </c>
      <c r="B19" s="70">
        <v>0</v>
      </c>
      <c r="C19" s="70">
        <v>11.5</v>
      </c>
      <c r="D19" s="40">
        <v>11.3905166</v>
      </c>
    </row>
    <row r="20" spans="1:5" x14ac:dyDescent="0.25">
      <c r="A20" s="90" t="s">
        <v>82</v>
      </c>
      <c r="B20" s="70">
        <v>2.1</v>
      </c>
      <c r="C20" s="70">
        <f>D20-B20</f>
        <v>3.8261708300000001</v>
      </c>
      <c r="D20" s="40">
        <v>5.9261708300000002</v>
      </c>
    </row>
    <row r="21" spans="1:5" x14ac:dyDescent="0.25">
      <c r="A21" s="90" t="s">
        <v>83</v>
      </c>
      <c r="B21" s="70">
        <v>2.7</v>
      </c>
      <c r="C21" s="70">
        <f t="shared" ref="C21:C28" si="0">D21-B21</f>
        <v>8.7090178999999992</v>
      </c>
      <c r="D21" s="40">
        <v>11.4090179</v>
      </c>
    </row>
    <row r="22" spans="1:5" x14ac:dyDescent="0.25">
      <c r="A22" s="90" t="s">
        <v>107</v>
      </c>
      <c r="B22" s="70">
        <v>1.7</v>
      </c>
      <c r="C22" s="70">
        <f t="shared" si="0"/>
        <v>11.9771441</v>
      </c>
      <c r="D22" s="40">
        <v>13.6771441</v>
      </c>
    </row>
    <row r="23" spans="1:5" x14ac:dyDescent="0.25">
      <c r="A23" s="60" t="s">
        <v>85</v>
      </c>
      <c r="B23" s="70">
        <v>10.199999999999999</v>
      </c>
      <c r="C23" s="70">
        <f t="shared" si="0"/>
        <v>-0.50389903999999852</v>
      </c>
      <c r="D23" s="40">
        <v>9.6961009600000008</v>
      </c>
    </row>
    <row r="24" spans="1:5" x14ac:dyDescent="0.25">
      <c r="A24" s="90" t="s">
        <v>82</v>
      </c>
      <c r="B24" s="159">
        <v>10.1</v>
      </c>
      <c r="C24" s="70">
        <f t="shared" si="0"/>
        <v>-5.5452753799999996</v>
      </c>
      <c r="D24" s="40">
        <v>4.55472462</v>
      </c>
    </row>
    <row r="25" spans="1:5" x14ac:dyDescent="0.25">
      <c r="A25" s="90" t="s">
        <v>83</v>
      </c>
      <c r="B25" s="159">
        <v>9.8000000000000007</v>
      </c>
      <c r="C25" s="70">
        <f t="shared" si="0"/>
        <v>2.8734548999999987</v>
      </c>
      <c r="D25" s="40">
        <v>12.673454899999999</v>
      </c>
    </row>
    <row r="26" spans="1:5" x14ac:dyDescent="0.25">
      <c r="A26" s="90" t="s">
        <v>108</v>
      </c>
      <c r="B26" s="40">
        <v>11.1</v>
      </c>
      <c r="C26" s="70">
        <f t="shared" si="0"/>
        <v>-4.8726249299999997</v>
      </c>
      <c r="D26" s="40">
        <v>6.2273750699999999</v>
      </c>
    </row>
    <row r="27" spans="1:5" x14ac:dyDescent="0.25">
      <c r="A27" s="60" t="s">
        <v>85</v>
      </c>
      <c r="B27" s="40">
        <v>15.1</v>
      </c>
      <c r="C27" s="70">
        <f t="shared" si="0"/>
        <v>-11.59401143</v>
      </c>
      <c r="D27" s="40">
        <v>3.50598857</v>
      </c>
    </row>
    <row r="28" spans="1:5" x14ac:dyDescent="0.25">
      <c r="A28" s="90" t="s">
        <v>82</v>
      </c>
      <c r="B28" s="40">
        <v>21.7</v>
      </c>
      <c r="C28" s="70">
        <f t="shared" si="0"/>
        <v>-15.75130863</v>
      </c>
      <c r="D28" s="40">
        <v>5.9486913699999997</v>
      </c>
    </row>
    <row r="29" spans="1:5" ht="16.5" x14ac:dyDescent="0.3">
      <c r="D29" s="59"/>
    </row>
    <row r="30" spans="1:5" ht="16.5" x14ac:dyDescent="0.3">
      <c r="D30" s="59"/>
    </row>
    <row r="31" spans="1:5" ht="16.5" x14ac:dyDescent="0.3">
      <c r="D31" s="59"/>
    </row>
  </sheetData>
  <hyperlinks>
    <hyperlink ref="A1" location="List!A1" display="List!A1" xr:uid="{00000000-0004-0000-2100-000000000000}"/>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311"/>
  <sheetViews>
    <sheetView topLeftCell="A3" zoomScale="130" zoomScaleNormal="130" workbookViewId="0">
      <selection activeCell="M12" sqref="M12"/>
    </sheetView>
  </sheetViews>
  <sheetFormatPr defaultColWidth="8.77734375" defaultRowHeight="16.5" x14ac:dyDescent="0.3"/>
  <cols>
    <col min="1" max="1" width="11.44140625" style="16" bestFit="1" customWidth="1"/>
    <col min="2" max="3" width="8.77734375" style="16"/>
    <col min="4" max="4" width="0" style="16" hidden="1" customWidth="1"/>
    <col min="5" max="16384" width="8.77734375" style="16"/>
  </cols>
  <sheetData>
    <row r="1" spans="1:7" x14ac:dyDescent="0.3">
      <c r="A1" s="199" t="s">
        <v>284</v>
      </c>
      <c r="B1" s="85" t="s">
        <v>245</v>
      </c>
      <c r="C1" s="85" t="s">
        <v>246</v>
      </c>
      <c r="D1" s="85" t="s">
        <v>245</v>
      </c>
      <c r="E1" s="85" t="s">
        <v>246</v>
      </c>
      <c r="F1" s="85" t="s">
        <v>245</v>
      </c>
      <c r="G1" s="85" t="s">
        <v>246</v>
      </c>
    </row>
    <row r="2" spans="1:7" x14ac:dyDescent="0.3">
      <c r="A2" s="61">
        <v>42746</v>
      </c>
      <c r="B2" s="62"/>
      <c r="C2" s="86">
        <v>5.9596689160691687</v>
      </c>
      <c r="D2" s="86"/>
      <c r="E2" s="62">
        <v>6.25</v>
      </c>
      <c r="F2" s="87">
        <v>4.75</v>
      </c>
      <c r="G2" s="87">
        <v>7.75</v>
      </c>
    </row>
    <row r="3" spans="1:7" x14ac:dyDescent="0.3">
      <c r="A3" s="61">
        <v>42753</v>
      </c>
      <c r="B3" s="62"/>
      <c r="C3" s="86">
        <v>5.9889129642749754</v>
      </c>
      <c r="D3" s="86"/>
      <c r="E3" s="62">
        <v>6.25</v>
      </c>
      <c r="F3" s="87">
        <v>4.75</v>
      </c>
      <c r="G3" s="87">
        <v>7.75</v>
      </c>
    </row>
    <row r="4" spans="1:7" x14ac:dyDescent="0.3">
      <c r="A4" s="61">
        <v>42760</v>
      </c>
      <c r="B4" s="62">
        <v>6.2901999999999996</v>
      </c>
      <c r="C4" s="86">
        <v>6.2032623493730519</v>
      </c>
      <c r="D4" s="86"/>
      <c r="E4" s="62">
        <v>6.25</v>
      </c>
      <c r="F4" s="87">
        <v>4.75</v>
      </c>
      <c r="G4" s="87">
        <v>7.75</v>
      </c>
    </row>
    <row r="5" spans="1:7" x14ac:dyDescent="0.3">
      <c r="A5" s="61">
        <v>42767</v>
      </c>
      <c r="B5" s="62">
        <v>6.3182</v>
      </c>
      <c r="C5" s="86">
        <v>6.2051500307809997</v>
      </c>
      <c r="D5" s="86"/>
      <c r="E5" s="62">
        <v>6.25</v>
      </c>
      <c r="F5" s="87">
        <v>4.75</v>
      </c>
      <c r="G5" s="87">
        <v>7.75</v>
      </c>
    </row>
    <row r="6" spans="1:7" x14ac:dyDescent="0.3">
      <c r="A6" s="61">
        <v>42774</v>
      </c>
      <c r="B6" s="62"/>
      <c r="C6" s="86">
        <v>6.23</v>
      </c>
      <c r="D6" s="86"/>
      <c r="E6" s="62">
        <v>6.25</v>
      </c>
      <c r="F6" s="87">
        <v>4.75</v>
      </c>
      <c r="G6" s="87">
        <v>7.75</v>
      </c>
    </row>
    <row r="7" spans="1:7" x14ac:dyDescent="0.3">
      <c r="A7" s="61">
        <v>42781</v>
      </c>
      <c r="B7" s="62">
        <v>6.0892999999999997</v>
      </c>
      <c r="C7" s="86">
        <v>6.0102644753384808</v>
      </c>
      <c r="D7" s="86"/>
      <c r="E7" s="62">
        <v>6</v>
      </c>
      <c r="F7" s="87">
        <v>4.5</v>
      </c>
      <c r="G7" s="87">
        <v>7.5</v>
      </c>
    </row>
    <row r="8" spans="1:7" x14ac:dyDescent="0.3">
      <c r="A8" s="61">
        <v>42788</v>
      </c>
      <c r="B8" s="62">
        <v>6.0994000000000002</v>
      </c>
      <c r="C8" s="86">
        <v>6.0323513318576367</v>
      </c>
      <c r="D8" s="86"/>
      <c r="E8" s="62">
        <v>6</v>
      </c>
      <c r="F8" s="87">
        <v>4.5</v>
      </c>
      <c r="G8" s="87">
        <v>7.5</v>
      </c>
    </row>
    <row r="9" spans="1:7" x14ac:dyDescent="0.3">
      <c r="A9" s="61">
        <v>42795</v>
      </c>
      <c r="B9" s="62">
        <v>6.0571999999999999</v>
      </c>
      <c r="C9" s="86">
        <v>6.0374430500501646</v>
      </c>
      <c r="D9" s="86"/>
      <c r="E9" s="62">
        <v>6</v>
      </c>
      <c r="F9" s="87">
        <v>4.5</v>
      </c>
      <c r="G9" s="87">
        <v>7.5</v>
      </c>
    </row>
    <row r="10" spans="1:7" x14ac:dyDescent="0.3">
      <c r="A10" s="61">
        <v>42803</v>
      </c>
      <c r="B10" s="62"/>
      <c r="C10" s="86">
        <v>6.0205572915955949</v>
      </c>
      <c r="D10" s="86"/>
      <c r="E10" s="62">
        <v>6</v>
      </c>
      <c r="F10" s="87">
        <v>4.5</v>
      </c>
      <c r="G10" s="87">
        <v>7.5</v>
      </c>
    </row>
    <row r="11" spans="1:7" x14ac:dyDescent="0.3">
      <c r="A11" s="61">
        <v>42809</v>
      </c>
      <c r="B11" s="62">
        <v>6.0473999999999997</v>
      </c>
      <c r="C11" s="86">
        <v>5.950039091712557</v>
      </c>
      <c r="D11" s="86"/>
      <c r="E11" s="62">
        <v>6</v>
      </c>
      <c r="F11" s="87">
        <v>4.5</v>
      </c>
      <c r="G11" s="87">
        <v>7.5</v>
      </c>
    </row>
    <row r="12" spans="1:7" x14ac:dyDescent="0.3">
      <c r="A12" s="61">
        <v>42816</v>
      </c>
      <c r="B12" s="62">
        <v>6.1036000000000001</v>
      </c>
      <c r="C12" s="86">
        <v>6.0578014215399145</v>
      </c>
      <c r="D12" s="86"/>
      <c r="E12" s="62">
        <v>6</v>
      </c>
      <c r="F12" s="87">
        <v>4.5</v>
      </c>
      <c r="G12" s="87">
        <v>7.5</v>
      </c>
    </row>
    <row r="13" spans="1:7" x14ac:dyDescent="0.3">
      <c r="A13" s="61">
        <v>42823</v>
      </c>
      <c r="B13" s="62">
        <v>6.1547999999999998</v>
      </c>
      <c r="C13" s="86">
        <v>6.0581107877178653</v>
      </c>
      <c r="D13" s="86"/>
      <c r="E13" s="62">
        <v>6</v>
      </c>
      <c r="F13" s="87">
        <v>4.5</v>
      </c>
      <c r="G13" s="87">
        <v>7.5</v>
      </c>
    </row>
    <row r="14" spans="1:7" x14ac:dyDescent="0.3">
      <c r="A14" s="61">
        <v>42830</v>
      </c>
      <c r="B14" s="62">
        <v>6.1231999999999998</v>
      </c>
      <c r="C14" s="86">
        <v>6.0791317020426385</v>
      </c>
      <c r="D14" s="86"/>
      <c r="E14" s="62">
        <v>6</v>
      </c>
      <c r="F14" s="87">
        <v>4.5</v>
      </c>
      <c r="G14" s="87">
        <v>7.5</v>
      </c>
    </row>
    <row r="15" spans="1:7" x14ac:dyDescent="0.3">
      <c r="A15" s="61">
        <v>42837</v>
      </c>
      <c r="B15" s="62">
        <v>6.15</v>
      </c>
      <c r="C15" s="86">
        <v>6.05</v>
      </c>
      <c r="D15" s="86"/>
      <c r="E15" s="62">
        <v>6</v>
      </c>
      <c r="F15" s="87">
        <v>4.5</v>
      </c>
      <c r="G15" s="87">
        <v>7.5</v>
      </c>
    </row>
    <row r="16" spans="1:7" x14ac:dyDescent="0.3">
      <c r="A16" s="61">
        <v>42844</v>
      </c>
      <c r="B16" s="62">
        <v>6.1228999999999996</v>
      </c>
      <c r="C16" s="86">
        <v>6.0321002862215138</v>
      </c>
      <c r="D16" s="86"/>
      <c r="E16" s="62">
        <v>6</v>
      </c>
      <c r="F16" s="87">
        <v>4.5</v>
      </c>
      <c r="G16" s="87">
        <v>7.5</v>
      </c>
    </row>
    <row r="17" spans="1:7" x14ac:dyDescent="0.3">
      <c r="A17" s="61">
        <v>42851</v>
      </c>
      <c r="B17" s="62">
        <v>6.0957999999999997</v>
      </c>
      <c r="C17" s="86">
        <v>6.0066171310312324</v>
      </c>
      <c r="D17" s="86"/>
      <c r="E17" s="62">
        <v>6</v>
      </c>
      <c r="F17" s="87">
        <v>4.5</v>
      </c>
      <c r="G17" s="87">
        <v>7.5</v>
      </c>
    </row>
    <row r="18" spans="1:7" x14ac:dyDescent="0.3">
      <c r="A18" s="61">
        <v>42858</v>
      </c>
      <c r="B18" s="62">
        <v>6.1369999999999996</v>
      </c>
      <c r="C18" s="86">
        <v>5.9973996065825457</v>
      </c>
      <c r="D18" s="86"/>
      <c r="E18" s="62">
        <v>6</v>
      </c>
      <c r="F18" s="87">
        <v>4.5</v>
      </c>
      <c r="G18" s="87">
        <v>7.5</v>
      </c>
    </row>
    <row r="19" spans="1:7" x14ac:dyDescent="0.3">
      <c r="A19" s="61">
        <v>42865</v>
      </c>
      <c r="B19" s="62"/>
      <c r="C19" s="86">
        <v>5.8215825058102686</v>
      </c>
      <c r="D19" s="86"/>
      <c r="E19" s="62">
        <v>6</v>
      </c>
      <c r="F19" s="87">
        <v>4.5</v>
      </c>
      <c r="G19" s="87">
        <v>7.5</v>
      </c>
    </row>
    <row r="20" spans="1:7" x14ac:dyDescent="0.3">
      <c r="A20" s="61">
        <v>42872</v>
      </c>
      <c r="B20" s="62"/>
      <c r="C20" s="86">
        <v>5.921652791330164</v>
      </c>
      <c r="D20" s="86"/>
      <c r="E20" s="62">
        <v>6</v>
      </c>
      <c r="F20" s="87">
        <v>4.5</v>
      </c>
      <c r="G20" s="87">
        <v>7.5</v>
      </c>
    </row>
    <row r="21" spans="1:7" x14ac:dyDescent="0.3">
      <c r="A21" s="61">
        <v>42879</v>
      </c>
      <c r="B21" s="62"/>
      <c r="C21" s="86">
        <v>5.9599285745974004</v>
      </c>
      <c r="D21" s="86"/>
      <c r="E21" s="62">
        <v>6</v>
      </c>
      <c r="F21" s="87">
        <v>4.5</v>
      </c>
      <c r="G21" s="87">
        <v>7.5</v>
      </c>
    </row>
    <row r="22" spans="1:7" x14ac:dyDescent="0.3">
      <c r="A22" s="61">
        <v>42886</v>
      </c>
      <c r="B22" s="62"/>
      <c r="C22" s="86">
        <v>5.6825393610413464</v>
      </c>
      <c r="D22" s="86"/>
      <c r="E22" s="62">
        <v>6</v>
      </c>
      <c r="F22" s="87">
        <v>4.5</v>
      </c>
      <c r="G22" s="87">
        <v>7.5</v>
      </c>
    </row>
    <row r="23" spans="1:7" x14ac:dyDescent="0.3">
      <c r="A23" s="61">
        <v>42893</v>
      </c>
      <c r="B23" s="62"/>
      <c r="C23" s="86">
        <v>5.5825809738900514</v>
      </c>
      <c r="D23" s="86"/>
      <c r="E23" s="62">
        <v>6</v>
      </c>
      <c r="F23" s="87">
        <v>4.5</v>
      </c>
      <c r="G23" s="87">
        <v>7.5</v>
      </c>
    </row>
    <row r="24" spans="1:7" x14ac:dyDescent="0.3">
      <c r="A24" s="61">
        <v>42900</v>
      </c>
      <c r="B24" s="62"/>
      <c r="C24" s="86">
        <v>5.5893664874551972</v>
      </c>
      <c r="D24" s="86"/>
      <c r="E24" s="62">
        <v>6</v>
      </c>
      <c r="F24" s="87">
        <v>4.5</v>
      </c>
      <c r="G24" s="87">
        <v>7.5</v>
      </c>
    </row>
    <row r="25" spans="1:7" x14ac:dyDescent="0.3">
      <c r="A25" s="61">
        <v>42907</v>
      </c>
      <c r="B25" s="62">
        <v>6.0250000000000004</v>
      </c>
      <c r="C25" s="86">
        <v>5.648756308175396</v>
      </c>
      <c r="D25" s="86"/>
      <c r="E25" s="62">
        <v>6</v>
      </c>
      <c r="F25" s="87">
        <v>4.5</v>
      </c>
      <c r="G25" s="87">
        <v>7.5</v>
      </c>
    </row>
    <row r="26" spans="1:7" x14ac:dyDescent="0.3">
      <c r="A26" s="61">
        <v>42914</v>
      </c>
      <c r="B26" s="62">
        <v>6.0038</v>
      </c>
      <c r="C26" s="86">
        <v>5.7324251734390481</v>
      </c>
      <c r="D26" s="86"/>
      <c r="E26" s="62">
        <v>6</v>
      </c>
      <c r="F26" s="87">
        <v>4.5</v>
      </c>
      <c r="G26" s="87">
        <v>7.5</v>
      </c>
    </row>
    <row r="27" spans="1:7" x14ac:dyDescent="0.3">
      <c r="A27" s="61">
        <v>42921</v>
      </c>
      <c r="B27" s="62"/>
      <c r="C27" s="86">
        <v>5.6591731711520943</v>
      </c>
      <c r="D27" s="86"/>
      <c r="E27" s="62">
        <v>6</v>
      </c>
      <c r="F27" s="87">
        <v>4.5</v>
      </c>
      <c r="G27" s="87">
        <v>7.5</v>
      </c>
    </row>
    <row r="28" spans="1:7" x14ac:dyDescent="0.3">
      <c r="A28" s="61">
        <v>42928</v>
      </c>
      <c r="B28" s="62"/>
      <c r="C28" s="86">
        <v>5.7363224503409427</v>
      </c>
      <c r="D28" s="86"/>
      <c r="E28" s="62">
        <v>6</v>
      </c>
      <c r="F28" s="87">
        <v>4.5</v>
      </c>
      <c r="G28" s="87">
        <v>7.5</v>
      </c>
    </row>
    <row r="29" spans="1:7" x14ac:dyDescent="0.3">
      <c r="A29" s="61">
        <v>42935</v>
      </c>
      <c r="B29" s="62"/>
      <c r="C29" s="86">
        <v>5.6222268338503207</v>
      </c>
      <c r="D29" s="86"/>
      <c r="E29" s="62">
        <v>6</v>
      </c>
      <c r="F29" s="87">
        <v>4.5</v>
      </c>
      <c r="G29" s="87">
        <v>7.5</v>
      </c>
    </row>
    <row r="30" spans="1:7" x14ac:dyDescent="0.3">
      <c r="A30" s="61">
        <v>42942</v>
      </c>
      <c r="B30" s="62"/>
      <c r="C30" s="86">
        <v>5.4184975890733753</v>
      </c>
      <c r="D30" s="86"/>
      <c r="E30" s="62">
        <v>6</v>
      </c>
      <c r="F30" s="87">
        <v>4.5</v>
      </c>
      <c r="G30" s="87">
        <v>7.5</v>
      </c>
    </row>
    <row r="31" spans="1:7" x14ac:dyDescent="0.3">
      <c r="A31" s="61">
        <v>42949</v>
      </c>
      <c r="B31" s="62"/>
      <c r="C31" s="86">
        <v>5.1593812313060816</v>
      </c>
      <c r="D31" s="86"/>
      <c r="E31" s="62">
        <v>6</v>
      </c>
      <c r="F31" s="87">
        <v>4.5</v>
      </c>
      <c r="G31" s="87">
        <v>7.5</v>
      </c>
    </row>
    <row r="32" spans="1:7" x14ac:dyDescent="0.3">
      <c r="A32" s="61">
        <v>42956</v>
      </c>
      <c r="B32" s="62"/>
      <c r="C32" s="86">
        <v>5.1214706025979106</v>
      </c>
      <c r="D32" s="86"/>
      <c r="E32" s="62">
        <v>6</v>
      </c>
      <c r="F32" s="87">
        <v>4.5</v>
      </c>
      <c r="G32" s="87">
        <v>7.5</v>
      </c>
    </row>
    <row r="33" spans="1:7" x14ac:dyDescent="0.3">
      <c r="A33" s="61">
        <v>42963</v>
      </c>
      <c r="B33" s="62"/>
      <c r="C33" s="86">
        <v>5.35</v>
      </c>
      <c r="D33" s="86"/>
      <c r="E33" s="62">
        <v>6</v>
      </c>
      <c r="F33" s="87">
        <v>4.5</v>
      </c>
      <c r="G33" s="87">
        <v>7.5</v>
      </c>
    </row>
    <row r="34" spans="1:7" x14ac:dyDescent="0.3">
      <c r="A34" s="61">
        <v>42970</v>
      </c>
      <c r="B34" s="62"/>
      <c r="C34" s="86">
        <v>5.32</v>
      </c>
      <c r="D34" s="86"/>
      <c r="E34" s="62">
        <v>6</v>
      </c>
      <c r="F34" s="87">
        <v>4.5</v>
      </c>
      <c r="G34" s="87">
        <v>7.5</v>
      </c>
    </row>
    <row r="35" spans="1:7" x14ac:dyDescent="0.3">
      <c r="A35" s="61">
        <v>42977</v>
      </c>
      <c r="B35" s="62"/>
      <c r="C35" s="86">
        <v>5.15</v>
      </c>
      <c r="D35" s="86"/>
      <c r="E35" s="62">
        <v>6</v>
      </c>
      <c r="F35" s="87">
        <v>4.5</v>
      </c>
      <c r="G35" s="87">
        <v>7.5</v>
      </c>
    </row>
    <row r="36" spans="1:7" x14ac:dyDescent="0.3">
      <c r="A36" s="61">
        <v>42984</v>
      </c>
      <c r="B36" s="62"/>
      <c r="C36" s="86">
        <v>5.0138238524684935</v>
      </c>
      <c r="D36" s="86"/>
      <c r="E36" s="62">
        <v>6</v>
      </c>
      <c r="F36" s="87">
        <v>4.5</v>
      </c>
      <c r="G36" s="87">
        <v>7.5</v>
      </c>
    </row>
    <row r="37" spans="1:7" x14ac:dyDescent="0.3">
      <c r="A37" s="61">
        <v>42991</v>
      </c>
      <c r="B37" s="62"/>
      <c r="C37" s="86">
        <v>5.1504264894280993</v>
      </c>
      <c r="D37" s="86"/>
      <c r="E37" s="62">
        <v>6</v>
      </c>
      <c r="F37" s="87">
        <v>4.5</v>
      </c>
      <c r="G37" s="87">
        <v>7.5</v>
      </c>
    </row>
    <row r="38" spans="1:7" x14ac:dyDescent="0.3">
      <c r="A38" s="61">
        <v>42998</v>
      </c>
      <c r="B38" s="62"/>
      <c r="C38" s="86">
        <v>5.1483917927491119</v>
      </c>
      <c r="D38" s="86"/>
      <c r="E38" s="62">
        <v>6</v>
      </c>
      <c r="F38" s="87">
        <v>4.5</v>
      </c>
      <c r="G38" s="87">
        <v>7.5</v>
      </c>
    </row>
    <row r="39" spans="1:7" x14ac:dyDescent="0.3">
      <c r="A39" s="61">
        <v>43005</v>
      </c>
      <c r="B39" s="62">
        <v>6.06</v>
      </c>
      <c r="C39" s="86">
        <v>5.3033478016209967</v>
      </c>
      <c r="D39" s="86"/>
      <c r="E39" s="62">
        <v>6</v>
      </c>
      <c r="F39" s="87">
        <v>4.5</v>
      </c>
      <c r="G39" s="87">
        <v>7.5</v>
      </c>
    </row>
    <row r="40" spans="1:7" x14ac:dyDescent="0.3">
      <c r="A40" s="61">
        <v>43012</v>
      </c>
      <c r="B40" s="62"/>
      <c r="C40" s="86">
        <v>5.5327476295087159</v>
      </c>
      <c r="D40" s="86"/>
      <c r="E40" s="62">
        <v>6</v>
      </c>
      <c r="F40" s="87">
        <v>4.5</v>
      </c>
      <c r="G40" s="87">
        <v>7.5</v>
      </c>
    </row>
    <row r="41" spans="1:7" x14ac:dyDescent="0.3">
      <c r="A41" s="61">
        <v>43019</v>
      </c>
      <c r="B41" s="62"/>
      <c r="C41" s="86">
        <v>5.6196299863289711</v>
      </c>
      <c r="D41" s="86"/>
      <c r="E41" s="62">
        <v>6</v>
      </c>
      <c r="F41" s="87">
        <v>4.5</v>
      </c>
      <c r="G41" s="87">
        <v>7.5</v>
      </c>
    </row>
    <row r="42" spans="1:7" x14ac:dyDescent="0.3">
      <c r="A42" s="61">
        <v>43026</v>
      </c>
      <c r="B42" s="62"/>
      <c r="C42" s="86">
        <v>5.8051203582290327</v>
      </c>
      <c r="D42" s="86"/>
      <c r="E42" s="62">
        <v>6</v>
      </c>
      <c r="F42" s="87">
        <v>4.5</v>
      </c>
      <c r="G42" s="87">
        <v>7.5</v>
      </c>
    </row>
    <row r="43" spans="1:7" x14ac:dyDescent="0.3">
      <c r="A43" s="61">
        <v>43033</v>
      </c>
      <c r="B43" s="62">
        <v>6.0339999999999998</v>
      </c>
      <c r="C43" s="86">
        <v>5.8392499217170517</v>
      </c>
      <c r="D43" s="86"/>
      <c r="E43" s="62">
        <v>6</v>
      </c>
      <c r="F43" s="87">
        <v>4.5</v>
      </c>
      <c r="G43" s="87">
        <v>7.5</v>
      </c>
    </row>
    <row r="44" spans="1:7" x14ac:dyDescent="0.3">
      <c r="A44" s="61">
        <v>43040</v>
      </c>
      <c r="B44" s="62"/>
      <c r="C44" s="86">
        <v>5.7981012605695126</v>
      </c>
      <c r="D44" s="86"/>
      <c r="E44" s="62">
        <v>6</v>
      </c>
      <c r="F44" s="87">
        <v>4.5</v>
      </c>
      <c r="G44" s="87">
        <v>7.5</v>
      </c>
    </row>
    <row r="45" spans="1:7" x14ac:dyDescent="0.3">
      <c r="A45" s="61">
        <v>43047</v>
      </c>
      <c r="B45" s="62"/>
      <c r="C45" s="86">
        <v>5.7309841211589809</v>
      </c>
      <c r="D45" s="86"/>
      <c r="E45" s="62">
        <v>6</v>
      </c>
      <c r="F45" s="87">
        <v>4.5</v>
      </c>
      <c r="G45" s="87">
        <v>7.5</v>
      </c>
    </row>
    <row r="46" spans="1:7" x14ac:dyDescent="0.3">
      <c r="A46" s="61">
        <v>43054</v>
      </c>
      <c r="B46" s="62"/>
      <c r="C46" s="86">
        <v>5.7680539294035764</v>
      </c>
      <c r="D46" s="86"/>
      <c r="E46" s="62">
        <v>6</v>
      </c>
      <c r="F46" s="87">
        <v>4.5</v>
      </c>
      <c r="G46" s="87">
        <v>7.5</v>
      </c>
    </row>
    <row r="47" spans="1:7" x14ac:dyDescent="0.3">
      <c r="A47" s="61">
        <v>43061</v>
      </c>
      <c r="B47" s="62">
        <v>6.0890000000000004</v>
      </c>
      <c r="C47" s="86">
        <v>5.9224645906709288</v>
      </c>
      <c r="D47" s="86"/>
      <c r="E47" s="62">
        <v>6</v>
      </c>
      <c r="F47" s="87">
        <v>4.5</v>
      </c>
      <c r="G47" s="87">
        <v>7.5</v>
      </c>
    </row>
    <row r="48" spans="1:7" x14ac:dyDescent="0.3">
      <c r="A48" s="61">
        <v>43068</v>
      </c>
      <c r="B48" s="62">
        <v>6.1220999999999997</v>
      </c>
      <c r="C48" s="86">
        <v>6.0148700927824228</v>
      </c>
      <c r="D48" s="86"/>
      <c r="E48" s="62">
        <v>6</v>
      </c>
      <c r="F48" s="87">
        <v>4.5</v>
      </c>
      <c r="G48" s="87">
        <v>7.5</v>
      </c>
    </row>
    <row r="49" spans="1:7" x14ac:dyDescent="0.3">
      <c r="A49" s="61">
        <v>43075</v>
      </c>
      <c r="B49" s="62">
        <v>6.2652000000000001</v>
      </c>
      <c r="C49" s="86">
        <v>6.0653071273234582</v>
      </c>
      <c r="D49" s="86"/>
      <c r="E49" s="62">
        <v>6</v>
      </c>
      <c r="F49" s="87">
        <v>4.5</v>
      </c>
      <c r="G49" s="87">
        <v>7.5</v>
      </c>
    </row>
    <row r="50" spans="1:7" x14ac:dyDescent="0.3">
      <c r="A50" s="61">
        <v>43082</v>
      </c>
      <c r="B50" s="62">
        <v>6.3860000000000001</v>
      </c>
      <c r="C50" s="86">
        <v>6.2127851509905749</v>
      </c>
      <c r="D50" s="86"/>
      <c r="E50" s="62">
        <v>6</v>
      </c>
      <c r="F50" s="87">
        <v>4.5</v>
      </c>
      <c r="G50" s="87">
        <v>7.5</v>
      </c>
    </row>
    <row r="51" spans="1:7" x14ac:dyDescent="0.3">
      <c r="A51" s="61">
        <v>43089</v>
      </c>
      <c r="B51" s="62">
        <v>6.4134000000000002</v>
      </c>
      <c r="C51" s="86">
        <v>6.2651924841720819</v>
      </c>
      <c r="D51" s="86"/>
      <c r="E51" s="62">
        <v>6</v>
      </c>
      <c r="F51" s="87">
        <v>4.5</v>
      </c>
      <c r="G51" s="87">
        <v>7.5</v>
      </c>
    </row>
    <row r="52" spans="1:7" x14ac:dyDescent="0.3">
      <c r="A52" s="61">
        <v>43096</v>
      </c>
      <c r="B52" s="62">
        <v>6</v>
      </c>
      <c r="C52" s="86">
        <v>5.9856117145876686</v>
      </c>
      <c r="D52" s="86"/>
      <c r="E52" s="62">
        <v>6</v>
      </c>
      <c r="F52" s="87">
        <v>4.5</v>
      </c>
      <c r="G52" s="87">
        <v>7.5</v>
      </c>
    </row>
    <row r="53" spans="1:7" x14ac:dyDescent="0.3">
      <c r="A53" s="61">
        <v>43110</v>
      </c>
      <c r="B53" s="62">
        <v>6.22</v>
      </c>
      <c r="C53" s="86">
        <v>6.0539318271516995</v>
      </c>
      <c r="D53" s="86"/>
      <c r="E53" s="62">
        <v>6</v>
      </c>
      <c r="F53" s="87">
        <v>4.5</v>
      </c>
      <c r="G53" s="87">
        <v>7.5</v>
      </c>
    </row>
    <row r="54" spans="1:7" x14ac:dyDescent="0.3">
      <c r="A54" s="61">
        <v>43117</v>
      </c>
      <c r="B54" s="62"/>
      <c r="C54" s="86">
        <v>5.9768534270388853</v>
      </c>
      <c r="D54" s="86"/>
      <c r="E54" s="62">
        <v>6</v>
      </c>
      <c r="F54" s="87">
        <v>4.5</v>
      </c>
      <c r="G54" s="87">
        <v>7.5</v>
      </c>
    </row>
    <row r="55" spans="1:7" x14ac:dyDescent="0.3">
      <c r="A55" s="61">
        <v>43124</v>
      </c>
      <c r="B55" s="62">
        <v>6.3964999999999996</v>
      </c>
      <c r="C55" s="86">
        <v>5.9801343580372981</v>
      </c>
      <c r="D55" s="86"/>
      <c r="E55" s="62">
        <v>6</v>
      </c>
      <c r="F55" s="87">
        <v>4.5</v>
      </c>
      <c r="G55" s="87">
        <v>7.5</v>
      </c>
    </row>
    <row r="56" spans="1:7" x14ac:dyDescent="0.3">
      <c r="A56" s="61">
        <v>43131</v>
      </c>
      <c r="B56" s="62">
        <v>6.4024000000000001</v>
      </c>
      <c r="C56" s="86">
        <v>6.1</v>
      </c>
      <c r="D56" s="86"/>
      <c r="E56" s="62">
        <v>6</v>
      </c>
      <c r="F56" s="87">
        <v>4.5</v>
      </c>
      <c r="G56" s="87">
        <v>7.5</v>
      </c>
    </row>
    <row r="57" spans="1:7" x14ac:dyDescent="0.3">
      <c r="A57" s="61">
        <v>43138</v>
      </c>
      <c r="B57" s="62"/>
      <c r="C57" s="86">
        <v>5.4880153899549891</v>
      </c>
      <c r="D57" s="86"/>
      <c r="E57" s="62">
        <v>6</v>
      </c>
      <c r="F57" s="87">
        <v>4.5</v>
      </c>
      <c r="G57" s="87">
        <v>7.5</v>
      </c>
    </row>
    <row r="58" spans="1:7" x14ac:dyDescent="0.3">
      <c r="A58" s="61">
        <v>43145</v>
      </c>
      <c r="B58" s="62"/>
      <c r="C58" s="86">
        <v>5.9317163527745986</v>
      </c>
      <c r="D58" s="86"/>
      <c r="E58" s="62">
        <v>6</v>
      </c>
      <c r="F58" s="87">
        <v>4.5</v>
      </c>
      <c r="G58" s="87">
        <v>7.5</v>
      </c>
    </row>
    <row r="59" spans="1:7" x14ac:dyDescent="0.3">
      <c r="A59" s="61">
        <v>43152</v>
      </c>
      <c r="B59" s="62"/>
      <c r="C59" s="86">
        <v>6.0052236806857753</v>
      </c>
      <c r="D59" s="86"/>
      <c r="E59" s="62">
        <v>6</v>
      </c>
      <c r="F59" s="87">
        <v>4.5</v>
      </c>
      <c r="G59" s="87">
        <v>7.5</v>
      </c>
    </row>
    <row r="60" spans="1:7" x14ac:dyDescent="0.3">
      <c r="A60" s="61">
        <v>43159</v>
      </c>
      <c r="B60" s="62"/>
      <c r="C60" s="86">
        <v>5.9854191980558928</v>
      </c>
      <c r="D60" s="86"/>
      <c r="E60" s="62">
        <v>6</v>
      </c>
      <c r="F60" s="87">
        <v>4.5</v>
      </c>
      <c r="G60" s="87">
        <v>7.5</v>
      </c>
    </row>
    <row r="61" spans="1:7" x14ac:dyDescent="0.3">
      <c r="A61" s="61">
        <v>43166</v>
      </c>
      <c r="B61" s="62"/>
      <c r="C61" s="86">
        <v>6</v>
      </c>
      <c r="D61" s="86"/>
      <c r="E61" s="62">
        <v>6</v>
      </c>
      <c r="F61" s="87">
        <v>4.5</v>
      </c>
      <c r="G61" s="87">
        <v>7.5</v>
      </c>
    </row>
    <row r="62" spans="1:7" x14ac:dyDescent="0.3">
      <c r="A62" s="61">
        <v>43173</v>
      </c>
      <c r="B62" s="62"/>
      <c r="C62" s="86">
        <v>6</v>
      </c>
      <c r="D62" s="86"/>
      <c r="E62" s="62">
        <v>6</v>
      </c>
      <c r="F62" s="87">
        <v>4.5</v>
      </c>
      <c r="G62" s="87">
        <v>7.5</v>
      </c>
    </row>
    <row r="63" spans="1:7" x14ac:dyDescent="0.3">
      <c r="A63" s="61">
        <v>43180</v>
      </c>
      <c r="B63" s="62"/>
      <c r="C63" s="86">
        <v>6</v>
      </c>
      <c r="D63" s="86"/>
      <c r="E63" s="62">
        <v>6</v>
      </c>
      <c r="F63" s="87">
        <v>4.5</v>
      </c>
      <c r="G63" s="87">
        <v>7.5</v>
      </c>
    </row>
    <row r="64" spans="1:7" x14ac:dyDescent="0.3">
      <c r="A64" s="61">
        <v>43187</v>
      </c>
      <c r="B64" s="62">
        <v>6.02</v>
      </c>
      <c r="C64" s="86">
        <v>6</v>
      </c>
      <c r="D64" s="86"/>
      <c r="E64" s="62">
        <v>6</v>
      </c>
      <c r="F64" s="87">
        <v>4.5</v>
      </c>
      <c r="G64" s="87">
        <v>7.5</v>
      </c>
    </row>
    <row r="65" spans="1:7" x14ac:dyDescent="0.3">
      <c r="A65" s="61">
        <v>43194</v>
      </c>
      <c r="B65" s="62"/>
      <c r="C65" s="86">
        <v>5.9931242274412853</v>
      </c>
      <c r="D65" s="86"/>
      <c r="E65" s="62">
        <v>6</v>
      </c>
      <c r="F65" s="87">
        <v>4.5</v>
      </c>
      <c r="G65" s="87">
        <v>7.5</v>
      </c>
    </row>
    <row r="66" spans="1:7" x14ac:dyDescent="0.3">
      <c r="A66" s="61">
        <v>43201</v>
      </c>
      <c r="B66" s="62"/>
      <c r="C66" s="86">
        <v>5.7975766215253026</v>
      </c>
      <c r="D66" s="86"/>
      <c r="E66" s="62">
        <v>6</v>
      </c>
      <c r="F66" s="87">
        <v>4.5</v>
      </c>
      <c r="G66" s="87">
        <v>7.5</v>
      </c>
    </row>
    <row r="67" spans="1:7" x14ac:dyDescent="0.3">
      <c r="A67" s="61">
        <v>43208</v>
      </c>
      <c r="B67" s="62">
        <v>6.02</v>
      </c>
      <c r="C67" s="86">
        <v>5.9846561584600364</v>
      </c>
      <c r="D67" s="86"/>
      <c r="E67" s="62">
        <v>6</v>
      </c>
      <c r="F67" s="87">
        <v>4.5</v>
      </c>
      <c r="G67" s="87">
        <v>7.5</v>
      </c>
    </row>
    <row r="68" spans="1:7" x14ac:dyDescent="0.3">
      <c r="A68" s="61">
        <v>43215</v>
      </c>
      <c r="B68" s="62">
        <v>6.2953999999999999</v>
      </c>
      <c r="C68" s="86">
        <v>5.97</v>
      </c>
      <c r="D68" s="86"/>
      <c r="E68" s="62">
        <v>6</v>
      </c>
      <c r="F68" s="87">
        <v>4.5</v>
      </c>
      <c r="G68" s="87">
        <v>7.5</v>
      </c>
    </row>
    <row r="69" spans="1:7" x14ac:dyDescent="0.3">
      <c r="A69" s="61">
        <v>43222</v>
      </c>
      <c r="B69" s="62">
        <v>6.72</v>
      </c>
      <c r="C69" s="86">
        <v>6.22</v>
      </c>
      <c r="D69" s="86"/>
      <c r="E69" s="62">
        <v>6</v>
      </c>
      <c r="F69" s="87">
        <v>4.5</v>
      </c>
      <c r="G69" s="87">
        <v>7.5</v>
      </c>
    </row>
    <row r="70" spans="1:7" x14ac:dyDescent="0.3">
      <c r="A70" s="61">
        <v>43230</v>
      </c>
      <c r="B70" s="62">
        <v>6.74</v>
      </c>
      <c r="C70" s="86">
        <v>6.3575452500803253</v>
      </c>
      <c r="D70" s="86"/>
      <c r="E70" s="62">
        <v>6</v>
      </c>
      <c r="F70" s="87">
        <v>4.5</v>
      </c>
      <c r="G70" s="87">
        <v>7.5</v>
      </c>
    </row>
    <row r="71" spans="1:7" x14ac:dyDescent="0.3">
      <c r="A71" s="61">
        <v>43236</v>
      </c>
      <c r="B71" s="62">
        <v>6.3329000000000004</v>
      </c>
      <c r="C71" s="86">
        <v>6.2369926199261991</v>
      </c>
      <c r="D71" s="86"/>
      <c r="E71" s="62">
        <v>6</v>
      </c>
      <c r="F71" s="87">
        <v>4.5</v>
      </c>
      <c r="G71" s="87">
        <v>7.5</v>
      </c>
    </row>
    <row r="72" spans="1:7" x14ac:dyDescent="0.3">
      <c r="A72" s="61">
        <v>43242</v>
      </c>
      <c r="B72" s="62">
        <v>6.0762</v>
      </c>
      <c r="C72" s="86">
        <v>6.1466738732745716</v>
      </c>
      <c r="D72" s="86"/>
      <c r="E72" s="62">
        <v>6</v>
      </c>
      <c r="F72" s="87">
        <v>4.5</v>
      </c>
      <c r="G72" s="87">
        <v>7.5</v>
      </c>
    </row>
    <row r="73" spans="1:7" x14ac:dyDescent="0.3">
      <c r="A73" s="61">
        <v>43249</v>
      </c>
      <c r="B73" s="62">
        <v>6.0975999999999999</v>
      </c>
      <c r="C73" s="86">
        <v>6.1141669406092483</v>
      </c>
      <c r="D73" s="86"/>
      <c r="E73" s="62">
        <v>6</v>
      </c>
      <c r="F73" s="87">
        <v>4.5</v>
      </c>
      <c r="G73" s="87">
        <v>7.5</v>
      </c>
    </row>
    <row r="74" spans="1:7" x14ac:dyDescent="0.3">
      <c r="A74" s="61">
        <v>43257</v>
      </c>
      <c r="B74" s="62">
        <v>6.03</v>
      </c>
      <c r="C74" s="86">
        <v>6.0287004181979471</v>
      </c>
      <c r="D74" s="86"/>
      <c r="E74" s="62">
        <v>6</v>
      </c>
      <c r="F74" s="87">
        <v>4.5</v>
      </c>
      <c r="G74" s="87">
        <v>7.5</v>
      </c>
    </row>
    <row r="75" spans="1:7" x14ac:dyDescent="0.3">
      <c r="A75" s="61">
        <v>43264</v>
      </c>
      <c r="B75" s="62">
        <v>6.1089000000000002</v>
      </c>
      <c r="C75" s="86">
        <v>6.0660363946545353</v>
      </c>
      <c r="D75" s="86"/>
      <c r="E75" s="62">
        <v>6</v>
      </c>
      <c r="F75" s="87">
        <v>4.5</v>
      </c>
      <c r="G75" s="87">
        <v>7.5</v>
      </c>
    </row>
    <row r="76" spans="1:7" x14ac:dyDescent="0.3">
      <c r="A76" s="61">
        <v>43271</v>
      </c>
      <c r="B76" s="62">
        <v>6.2840999999999996</v>
      </c>
      <c r="C76" s="86">
        <v>6.1178801386825157</v>
      </c>
      <c r="D76" s="86"/>
      <c r="E76" s="62">
        <v>6</v>
      </c>
      <c r="F76" s="87">
        <v>4.5</v>
      </c>
      <c r="G76" s="87">
        <v>7.5</v>
      </c>
    </row>
    <row r="77" spans="1:7" x14ac:dyDescent="0.3">
      <c r="A77" s="61">
        <v>43278</v>
      </c>
      <c r="B77" s="62">
        <v>6.3470000000000004</v>
      </c>
      <c r="C77" s="86">
        <v>6.1842472118959106</v>
      </c>
      <c r="D77" s="86"/>
      <c r="E77" s="62">
        <v>6</v>
      </c>
      <c r="F77" s="87">
        <v>4.5</v>
      </c>
      <c r="G77" s="87">
        <v>7.5</v>
      </c>
    </row>
    <row r="78" spans="1:7" x14ac:dyDescent="0.3">
      <c r="A78" s="61">
        <v>43285</v>
      </c>
      <c r="B78" s="62">
        <v>6.32</v>
      </c>
      <c r="C78" s="86">
        <v>6.1740266811870406</v>
      </c>
      <c r="D78" s="86"/>
      <c r="E78" s="62">
        <v>6</v>
      </c>
      <c r="F78" s="87">
        <v>4.5</v>
      </c>
      <c r="G78" s="87">
        <v>7.5</v>
      </c>
    </row>
    <row r="79" spans="1:7" x14ac:dyDescent="0.3">
      <c r="A79" s="61">
        <v>43292</v>
      </c>
      <c r="B79" s="62">
        <v>6.2958999999999996</v>
      </c>
      <c r="C79" s="86">
        <v>6.2080984409356565</v>
      </c>
      <c r="D79" s="86"/>
      <c r="E79" s="62">
        <v>6</v>
      </c>
      <c r="F79" s="87">
        <v>4.5</v>
      </c>
      <c r="G79" s="87">
        <v>7.5</v>
      </c>
    </row>
    <row r="80" spans="1:7" x14ac:dyDescent="0.3">
      <c r="A80" s="61">
        <v>43299</v>
      </c>
      <c r="B80" s="62">
        <v>6.3375000000000004</v>
      </c>
      <c r="C80" s="86">
        <v>6.2756697085663822</v>
      </c>
      <c r="D80" s="86"/>
      <c r="E80" s="62">
        <v>6</v>
      </c>
      <c r="F80" s="87">
        <v>4.5</v>
      </c>
      <c r="G80" s="87">
        <v>7.5</v>
      </c>
    </row>
    <row r="81" spans="1:7" x14ac:dyDescent="0.3">
      <c r="A81" s="61">
        <v>43306</v>
      </c>
      <c r="B81" s="62">
        <v>6.3617999999999997</v>
      </c>
      <c r="C81" s="86">
        <v>6.225542168674699</v>
      </c>
      <c r="D81" s="86"/>
      <c r="E81" s="62">
        <v>6</v>
      </c>
      <c r="F81" s="87">
        <v>4.5</v>
      </c>
      <c r="G81" s="87">
        <v>7.5</v>
      </c>
    </row>
    <row r="82" spans="1:7" x14ac:dyDescent="0.3">
      <c r="A82" s="61">
        <v>43313</v>
      </c>
      <c r="B82" s="62">
        <v>6.2065000000000001</v>
      </c>
      <c r="C82" s="86">
        <v>6.2175656984785617</v>
      </c>
      <c r="D82" s="86"/>
      <c r="E82" s="62">
        <v>6</v>
      </c>
      <c r="F82" s="87">
        <v>4.5</v>
      </c>
      <c r="G82" s="87">
        <v>7.5</v>
      </c>
    </row>
    <row r="83" spans="1:7" x14ac:dyDescent="0.3">
      <c r="A83" s="61">
        <v>43320</v>
      </c>
      <c r="B83" s="62">
        <v>6.1406000000000001</v>
      </c>
      <c r="C83" s="86">
        <v>6.1192982456140355</v>
      </c>
      <c r="D83" s="86"/>
      <c r="E83" s="62">
        <v>6</v>
      </c>
      <c r="F83" s="87">
        <v>4.5</v>
      </c>
      <c r="G83" s="87">
        <v>7.5</v>
      </c>
    </row>
    <row r="84" spans="1:7" x14ac:dyDescent="0.3">
      <c r="A84" s="61">
        <v>43327</v>
      </c>
      <c r="B84" s="62">
        <v>6.23</v>
      </c>
      <c r="C84" s="86">
        <v>6.1504322003178764</v>
      </c>
      <c r="D84" s="86"/>
      <c r="E84" s="62">
        <v>6</v>
      </c>
      <c r="F84" s="87">
        <v>4.5</v>
      </c>
      <c r="G84" s="87">
        <v>7.5</v>
      </c>
    </row>
    <row r="85" spans="1:7" x14ac:dyDescent="0.3">
      <c r="A85" s="61">
        <v>43334</v>
      </c>
      <c r="B85" s="62">
        <v>6.1238999999999999</v>
      </c>
      <c r="C85" s="86">
        <v>6.1831895635915526</v>
      </c>
      <c r="D85" s="86"/>
      <c r="E85" s="62">
        <v>6</v>
      </c>
      <c r="F85" s="87">
        <v>4.5</v>
      </c>
      <c r="G85" s="87">
        <v>7.5</v>
      </c>
    </row>
    <row r="86" spans="1:7" x14ac:dyDescent="0.3">
      <c r="A86" s="61">
        <v>43341</v>
      </c>
      <c r="B86" s="62">
        <v>6.13</v>
      </c>
      <c r="C86" s="86">
        <v>6.15</v>
      </c>
      <c r="D86" s="86"/>
      <c r="E86" s="62">
        <v>6</v>
      </c>
      <c r="F86" s="87">
        <v>4.5</v>
      </c>
      <c r="G86" s="87">
        <v>7.5</v>
      </c>
    </row>
    <row r="87" spans="1:7" x14ac:dyDescent="0.3">
      <c r="A87" s="61">
        <v>43348</v>
      </c>
      <c r="B87" s="62">
        <v>6.09</v>
      </c>
      <c r="C87" s="86">
        <v>6.14</v>
      </c>
      <c r="D87" s="86"/>
      <c r="E87" s="62">
        <v>6</v>
      </c>
      <c r="F87" s="87">
        <v>4.5</v>
      </c>
      <c r="G87" s="87">
        <v>7.5</v>
      </c>
    </row>
    <row r="88" spans="1:7" x14ac:dyDescent="0.3">
      <c r="A88" s="61">
        <v>43355</v>
      </c>
      <c r="B88" s="62">
        <v>6.0777099999999997</v>
      </c>
      <c r="C88" s="86">
        <v>6.15</v>
      </c>
      <c r="D88" s="86"/>
      <c r="E88" s="62">
        <v>6</v>
      </c>
      <c r="F88" s="87">
        <v>4.5</v>
      </c>
      <c r="G88" s="87">
        <v>7.5</v>
      </c>
    </row>
    <row r="89" spans="1:7" x14ac:dyDescent="0.3">
      <c r="A89" s="61">
        <v>43362</v>
      </c>
      <c r="B89" s="62">
        <v>6.0891000000000002</v>
      </c>
      <c r="C89" s="86">
        <v>6.1407030284880024</v>
      </c>
      <c r="D89" s="86"/>
      <c r="E89" s="62">
        <v>6</v>
      </c>
      <c r="F89" s="87">
        <v>4.5</v>
      </c>
      <c r="G89" s="87">
        <v>7.5</v>
      </c>
    </row>
    <row r="90" spans="1:7" x14ac:dyDescent="0.3">
      <c r="A90" s="61">
        <v>43369</v>
      </c>
      <c r="B90" s="62">
        <v>6.1158000000000001</v>
      </c>
      <c r="C90" s="86">
        <v>6.1345191248229183</v>
      </c>
      <c r="D90" s="86"/>
      <c r="E90" s="62">
        <v>6</v>
      </c>
      <c r="F90" s="87">
        <v>4.5</v>
      </c>
      <c r="G90" s="87">
        <v>7.5</v>
      </c>
    </row>
    <row r="91" spans="1:7" x14ac:dyDescent="0.3">
      <c r="A91" s="61">
        <v>43376</v>
      </c>
      <c r="B91" s="62">
        <v>6.07</v>
      </c>
      <c r="C91" s="86">
        <v>6.0758602711157454</v>
      </c>
      <c r="D91" s="86"/>
      <c r="E91" s="62">
        <v>6</v>
      </c>
      <c r="F91" s="87">
        <v>4.5</v>
      </c>
      <c r="G91" s="87">
        <v>7.5</v>
      </c>
    </row>
    <row r="92" spans="1:7" x14ac:dyDescent="0.3">
      <c r="A92" s="61">
        <v>43383</v>
      </c>
      <c r="B92" s="62">
        <v>6.0991</v>
      </c>
      <c r="C92" s="86">
        <v>6.0638725605454971</v>
      </c>
      <c r="D92" s="86"/>
      <c r="E92" s="62">
        <v>6</v>
      </c>
      <c r="F92" s="87">
        <v>4.5</v>
      </c>
      <c r="G92" s="87">
        <v>7.5</v>
      </c>
    </row>
    <row r="93" spans="1:7" x14ac:dyDescent="0.3">
      <c r="A93" s="61">
        <v>43390</v>
      </c>
      <c r="B93" s="62">
        <v>6.1059000000000001</v>
      </c>
      <c r="C93" s="86">
        <v>6.1192257855523158</v>
      </c>
      <c r="D93" s="86"/>
      <c r="E93" s="62">
        <v>6</v>
      </c>
      <c r="F93" s="87">
        <v>4.5</v>
      </c>
      <c r="G93" s="87">
        <v>7.5</v>
      </c>
    </row>
    <row r="94" spans="1:7" x14ac:dyDescent="0.3">
      <c r="A94" s="61">
        <v>43397</v>
      </c>
      <c r="B94" s="62">
        <v>6.1375999999999999</v>
      </c>
      <c r="C94" s="86">
        <v>6.13</v>
      </c>
      <c r="D94" s="86"/>
      <c r="E94" s="62">
        <v>6</v>
      </c>
      <c r="F94" s="87">
        <v>4.5</v>
      </c>
      <c r="G94" s="87">
        <v>7.5</v>
      </c>
    </row>
    <row r="95" spans="1:7" x14ac:dyDescent="0.3">
      <c r="A95" s="61">
        <v>43404</v>
      </c>
      <c r="B95" s="62">
        <v>6.1649000000000003</v>
      </c>
      <c r="C95" s="86">
        <v>6.1475630252100837</v>
      </c>
      <c r="D95" s="86"/>
      <c r="E95" s="62">
        <v>6</v>
      </c>
      <c r="F95" s="87">
        <v>4.5</v>
      </c>
      <c r="G95" s="87">
        <v>7.5</v>
      </c>
    </row>
    <row r="96" spans="1:7" x14ac:dyDescent="0.3">
      <c r="A96" s="61">
        <v>43411</v>
      </c>
      <c r="B96" s="62">
        <v>6.1645000000000003</v>
      </c>
      <c r="C96" s="86">
        <v>6.1538277511961725</v>
      </c>
      <c r="D96" s="86"/>
      <c r="E96" s="62">
        <v>6</v>
      </c>
      <c r="F96" s="87">
        <v>4.5</v>
      </c>
      <c r="G96" s="87">
        <v>7.5</v>
      </c>
    </row>
    <row r="97" spans="1:7" x14ac:dyDescent="0.3">
      <c r="A97" s="61">
        <v>43418</v>
      </c>
      <c r="B97" s="62">
        <v>6.1894999999999998</v>
      </c>
      <c r="C97" s="86">
        <v>6.1533333333333333</v>
      </c>
      <c r="D97" s="86"/>
      <c r="E97" s="62">
        <v>6</v>
      </c>
      <c r="F97" s="87">
        <v>4.5</v>
      </c>
      <c r="G97" s="87">
        <v>7.5</v>
      </c>
    </row>
    <row r="98" spans="1:7" x14ac:dyDescent="0.3">
      <c r="A98" s="61">
        <v>43425</v>
      </c>
      <c r="B98" s="62">
        <v>6.1772</v>
      </c>
      <c r="C98" s="86">
        <v>6.1698630136986301</v>
      </c>
      <c r="D98" s="86"/>
      <c r="E98" s="62">
        <v>6</v>
      </c>
      <c r="F98" s="87">
        <v>4.5</v>
      </c>
      <c r="G98" s="87">
        <v>7.5</v>
      </c>
    </row>
    <row r="99" spans="1:7" x14ac:dyDescent="0.3">
      <c r="A99" s="61">
        <v>43432</v>
      </c>
      <c r="B99" s="62">
        <v>6.1957000000000004</v>
      </c>
      <c r="C99" s="86">
        <v>6.2091416813639038</v>
      </c>
      <c r="D99" s="86"/>
      <c r="E99" s="62">
        <v>6</v>
      </c>
      <c r="F99" s="87">
        <v>4.5</v>
      </c>
      <c r="G99" s="87">
        <v>7.5</v>
      </c>
    </row>
    <row r="100" spans="1:7" x14ac:dyDescent="0.3">
      <c r="A100" s="61">
        <v>43439</v>
      </c>
      <c r="B100" s="62">
        <v>6.2080000000000002</v>
      </c>
      <c r="C100" s="86">
        <v>6.1951086956521735</v>
      </c>
      <c r="D100" s="86"/>
      <c r="E100" s="62">
        <v>6</v>
      </c>
      <c r="F100" s="87">
        <v>4.5</v>
      </c>
      <c r="G100" s="87">
        <v>7.5</v>
      </c>
    </row>
    <row r="101" spans="1:7" x14ac:dyDescent="0.3">
      <c r="A101" s="61">
        <v>43446</v>
      </c>
      <c r="B101" s="62">
        <v>6.1848000000000001</v>
      </c>
      <c r="C101" s="86">
        <v>6.233770992366412</v>
      </c>
      <c r="D101" s="86"/>
      <c r="E101" s="62">
        <v>6</v>
      </c>
      <c r="F101" s="87">
        <v>4.5</v>
      </c>
      <c r="G101" s="87">
        <v>7.5</v>
      </c>
    </row>
    <row r="102" spans="1:7" x14ac:dyDescent="0.3">
      <c r="A102" s="61">
        <v>43453</v>
      </c>
      <c r="B102" s="62">
        <v>6.2054999999999998</v>
      </c>
      <c r="C102" s="86">
        <v>6.2431917211328978</v>
      </c>
      <c r="D102" s="86"/>
      <c r="E102" s="62">
        <v>6</v>
      </c>
      <c r="F102" s="87">
        <v>4.5</v>
      </c>
      <c r="G102" s="87">
        <v>7.5</v>
      </c>
    </row>
    <row r="103" spans="1:7" x14ac:dyDescent="0.3">
      <c r="A103" s="61">
        <v>43460</v>
      </c>
      <c r="B103" s="62">
        <v>6.19</v>
      </c>
      <c r="C103" s="86">
        <v>6.2190794096978212</v>
      </c>
      <c r="D103" s="86"/>
      <c r="E103" s="62">
        <v>6</v>
      </c>
      <c r="F103" s="87">
        <v>4.5</v>
      </c>
      <c r="G103" s="87">
        <v>7.5</v>
      </c>
    </row>
    <row r="104" spans="1:7" x14ac:dyDescent="0.3">
      <c r="A104" s="61">
        <v>43474</v>
      </c>
      <c r="B104" s="62">
        <v>6.1890000000000001</v>
      </c>
      <c r="C104" s="86">
        <v>6.18</v>
      </c>
      <c r="D104" s="86"/>
      <c r="E104" s="62">
        <v>6</v>
      </c>
      <c r="F104" s="87">
        <v>4.5</v>
      </c>
      <c r="G104" s="87">
        <v>7.5</v>
      </c>
    </row>
    <row r="105" spans="1:7" x14ac:dyDescent="0.3">
      <c r="A105" s="61">
        <v>43481</v>
      </c>
      <c r="B105" s="62">
        <v>6.1487999999999996</v>
      </c>
      <c r="C105" s="86">
        <v>6.1661837151388781</v>
      </c>
      <c r="D105" s="86"/>
      <c r="E105" s="62">
        <v>6</v>
      </c>
      <c r="F105" s="87">
        <v>4.5</v>
      </c>
      <c r="G105" s="87">
        <v>7.5</v>
      </c>
    </row>
    <row r="106" spans="1:7" x14ac:dyDescent="0.3">
      <c r="A106" s="61">
        <v>43488</v>
      </c>
      <c r="B106" s="62">
        <v>6.1308999999999996</v>
      </c>
      <c r="C106" s="86">
        <v>6.1546624389659828</v>
      </c>
      <c r="D106" s="86"/>
      <c r="E106" s="62">
        <v>6</v>
      </c>
      <c r="F106" s="87">
        <v>4.5</v>
      </c>
      <c r="G106" s="87">
        <v>7.5</v>
      </c>
    </row>
    <row r="107" spans="1:7" x14ac:dyDescent="0.3">
      <c r="A107" s="61">
        <v>43495</v>
      </c>
      <c r="B107" s="62">
        <v>5.8731999999999998</v>
      </c>
      <c r="C107" s="86">
        <v>6.05</v>
      </c>
      <c r="D107" s="86"/>
      <c r="E107" s="62">
        <v>5.75</v>
      </c>
      <c r="F107" s="87">
        <v>4.25</v>
      </c>
      <c r="G107" s="87">
        <v>7.25</v>
      </c>
    </row>
    <row r="108" spans="1:7" x14ac:dyDescent="0.3">
      <c r="A108" s="61">
        <v>43502</v>
      </c>
      <c r="B108" s="62">
        <v>5.8270999999999997</v>
      </c>
      <c r="C108" s="86">
        <v>5.8128192290592038</v>
      </c>
      <c r="D108" s="86"/>
      <c r="E108" s="62">
        <v>5.75</v>
      </c>
      <c r="F108" s="87">
        <v>4.25</v>
      </c>
      <c r="G108" s="87">
        <v>7.25</v>
      </c>
    </row>
    <row r="109" spans="1:7" x14ac:dyDescent="0.3">
      <c r="A109" s="61">
        <v>43509</v>
      </c>
      <c r="B109" s="62">
        <v>5.8521999999999998</v>
      </c>
      <c r="C109" s="86">
        <v>5.7245196060798778</v>
      </c>
      <c r="D109" s="86"/>
      <c r="E109" s="62">
        <v>5.75</v>
      </c>
      <c r="F109" s="87">
        <v>4.25</v>
      </c>
      <c r="G109" s="87">
        <v>7.25</v>
      </c>
    </row>
    <row r="110" spans="1:7" x14ac:dyDescent="0.3">
      <c r="A110" s="61">
        <v>43516</v>
      </c>
      <c r="B110" s="62">
        <v>5.8295000000000003</v>
      </c>
      <c r="C110" s="86">
        <v>5.8182928327098447</v>
      </c>
      <c r="D110" s="86"/>
      <c r="E110" s="62">
        <v>5.75</v>
      </c>
      <c r="F110" s="87">
        <v>4.25</v>
      </c>
      <c r="G110" s="87">
        <v>7.25</v>
      </c>
    </row>
    <row r="111" spans="1:7" x14ac:dyDescent="0.3">
      <c r="A111" s="61">
        <v>43523</v>
      </c>
      <c r="B111" s="62">
        <v>5.8215000000000003</v>
      </c>
      <c r="C111" s="86">
        <v>5.8258644487620828</v>
      </c>
      <c r="D111" s="86"/>
      <c r="E111" s="62">
        <v>5.75</v>
      </c>
      <c r="F111" s="87">
        <v>4.25</v>
      </c>
      <c r="G111" s="87">
        <v>7.25</v>
      </c>
    </row>
    <row r="112" spans="1:7" x14ac:dyDescent="0.3">
      <c r="A112" s="61">
        <v>43530</v>
      </c>
      <c r="B112" s="62">
        <v>5.8072999999999997</v>
      </c>
      <c r="C112" s="86">
        <v>5.7906085945487487</v>
      </c>
      <c r="D112" s="86"/>
      <c r="E112" s="62">
        <v>5.75</v>
      </c>
      <c r="F112" s="87">
        <v>4.25</v>
      </c>
      <c r="G112" s="87">
        <v>7.25</v>
      </c>
    </row>
    <row r="113" spans="1:7" x14ac:dyDescent="0.3">
      <c r="A113" s="61">
        <v>43537</v>
      </c>
      <c r="B113" s="62">
        <v>5.8365</v>
      </c>
      <c r="C113" s="86">
        <v>5.7622013095987645</v>
      </c>
      <c r="D113" s="86"/>
      <c r="E113" s="62">
        <v>5.75</v>
      </c>
      <c r="F113" s="87">
        <v>4.25</v>
      </c>
      <c r="G113" s="87">
        <v>7.25</v>
      </c>
    </row>
    <row r="114" spans="1:7" x14ac:dyDescent="0.3">
      <c r="A114" s="61">
        <v>43544</v>
      </c>
      <c r="B114" s="62">
        <v>5.8543000000000003</v>
      </c>
      <c r="C114" s="86">
        <v>5.84</v>
      </c>
      <c r="D114" s="86"/>
      <c r="E114" s="62">
        <v>5.75</v>
      </c>
      <c r="F114" s="87">
        <v>4.25</v>
      </c>
      <c r="G114" s="87">
        <v>7.25</v>
      </c>
    </row>
    <row r="115" spans="1:7" x14ac:dyDescent="0.3">
      <c r="A115" s="61">
        <v>43551</v>
      </c>
      <c r="B115" s="62">
        <v>5.9100999999999999</v>
      </c>
      <c r="C115" s="86">
        <v>5.9402980046405487</v>
      </c>
      <c r="D115" s="86"/>
      <c r="E115" s="62">
        <v>5.75</v>
      </c>
      <c r="F115" s="87">
        <v>4.25</v>
      </c>
      <c r="G115" s="87">
        <v>7.25</v>
      </c>
    </row>
    <row r="116" spans="1:7" x14ac:dyDescent="0.3">
      <c r="A116" s="61">
        <v>43558</v>
      </c>
      <c r="B116" s="62">
        <v>5.8362999999999996</v>
      </c>
      <c r="C116" s="86">
        <v>5.9202920516783912</v>
      </c>
      <c r="D116" s="86"/>
      <c r="E116" s="62">
        <v>5.75</v>
      </c>
      <c r="F116" s="87">
        <v>4.25</v>
      </c>
      <c r="G116" s="87">
        <v>7.25</v>
      </c>
    </row>
    <row r="117" spans="1:7" x14ac:dyDescent="0.3">
      <c r="A117" s="61">
        <v>43565</v>
      </c>
      <c r="B117" s="62">
        <v>5.8845000000000001</v>
      </c>
      <c r="C117" s="86">
        <v>5.8915724039079738</v>
      </c>
      <c r="D117" s="86"/>
      <c r="E117" s="62">
        <v>5.75</v>
      </c>
      <c r="F117" s="87">
        <v>4.25</v>
      </c>
      <c r="G117" s="87">
        <v>7.25</v>
      </c>
    </row>
    <row r="118" spans="1:7" x14ac:dyDescent="0.3">
      <c r="A118" s="61">
        <v>43572</v>
      </c>
      <c r="B118" s="62">
        <v>5.9</v>
      </c>
      <c r="C118" s="86">
        <v>5.99</v>
      </c>
      <c r="D118" s="86"/>
      <c r="E118" s="62">
        <v>5.75</v>
      </c>
      <c r="F118" s="87">
        <v>4.25</v>
      </c>
      <c r="G118" s="87">
        <v>7.25</v>
      </c>
    </row>
    <row r="119" spans="1:7" x14ac:dyDescent="0.3">
      <c r="A119" s="61">
        <v>43579</v>
      </c>
      <c r="B119" s="62">
        <v>5.8917999999999999</v>
      </c>
      <c r="C119" s="86">
        <v>5.9893093531815866</v>
      </c>
      <c r="D119" s="86"/>
      <c r="E119" s="62">
        <v>5.75</v>
      </c>
      <c r="F119" s="87">
        <v>4.25</v>
      </c>
      <c r="G119" s="87">
        <v>7.25</v>
      </c>
    </row>
    <row r="120" spans="1:7" x14ac:dyDescent="0.3">
      <c r="A120" s="61">
        <v>43586</v>
      </c>
      <c r="B120" s="62">
        <v>5.8655999999999997</v>
      </c>
      <c r="C120" s="86">
        <v>5.8999571916138267</v>
      </c>
      <c r="D120" s="86"/>
      <c r="E120" s="62">
        <v>5.75</v>
      </c>
      <c r="F120" s="87">
        <v>4.25</v>
      </c>
      <c r="G120" s="87">
        <v>7.25</v>
      </c>
    </row>
    <row r="121" spans="1:7" x14ac:dyDescent="0.3">
      <c r="A121" s="61">
        <v>43593</v>
      </c>
      <c r="B121" s="62">
        <v>5.83</v>
      </c>
      <c r="C121" s="86">
        <v>5.86</v>
      </c>
      <c r="D121" s="86"/>
      <c r="E121" s="62">
        <v>5.75</v>
      </c>
      <c r="F121" s="87">
        <v>4.25</v>
      </c>
      <c r="G121" s="87">
        <v>7.25</v>
      </c>
    </row>
    <row r="122" spans="1:7" x14ac:dyDescent="0.3">
      <c r="A122" s="61">
        <v>43600</v>
      </c>
      <c r="B122" s="62">
        <v>5.8545999999999996</v>
      </c>
      <c r="C122" s="86">
        <v>5.75</v>
      </c>
      <c r="D122" s="86"/>
      <c r="E122" s="62">
        <v>5.75</v>
      </c>
      <c r="F122" s="87">
        <v>4.25</v>
      </c>
      <c r="G122" s="87">
        <v>7.25</v>
      </c>
    </row>
    <row r="123" spans="1:7" x14ac:dyDescent="0.3">
      <c r="A123" s="61">
        <v>43607</v>
      </c>
      <c r="B123" s="62">
        <v>5.8369999999999997</v>
      </c>
      <c r="C123" s="86">
        <v>5.8449213239207376</v>
      </c>
      <c r="D123" s="86"/>
      <c r="E123" s="62">
        <v>5.75</v>
      </c>
      <c r="F123" s="87">
        <v>4.25</v>
      </c>
      <c r="G123" s="87">
        <v>7.25</v>
      </c>
    </row>
    <row r="124" spans="1:7" x14ac:dyDescent="0.3">
      <c r="A124" s="61">
        <v>43614</v>
      </c>
      <c r="B124" s="62">
        <v>5.8221999999999996</v>
      </c>
      <c r="C124" s="86">
        <v>5.8203349747512965</v>
      </c>
      <c r="D124" s="86"/>
      <c r="E124" s="62">
        <v>5.75</v>
      </c>
      <c r="F124" s="87">
        <v>4.25</v>
      </c>
      <c r="G124" s="87">
        <v>7.25</v>
      </c>
    </row>
    <row r="125" spans="1:7" x14ac:dyDescent="0.3">
      <c r="A125" s="61">
        <v>43621</v>
      </c>
      <c r="B125" s="62">
        <v>5.8293999999999997</v>
      </c>
      <c r="C125" s="86">
        <v>5.84</v>
      </c>
      <c r="D125" s="86"/>
      <c r="E125" s="62">
        <v>5.75</v>
      </c>
      <c r="F125" s="87">
        <v>4.25</v>
      </c>
      <c r="G125" s="87">
        <v>7.25</v>
      </c>
    </row>
    <row r="126" spans="1:7" x14ac:dyDescent="0.3">
      <c r="A126" s="61">
        <v>43628</v>
      </c>
      <c r="B126" s="62">
        <v>5.8301999999999996</v>
      </c>
      <c r="C126" s="86">
        <v>5.8146849424778315</v>
      </c>
      <c r="D126" s="86"/>
      <c r="E126" s="62">
        <v>5.75</v>
      </c>
      <c r="F126" s="87">
        <v>4.25</v>
      </c>
      <c r="G126" s="87">
        <v>7.25</v>
      </c>
    </row>
    <row r="127" spans="1:7" x14ac:dyDescent="0.3">
      <c r="A127" s="61">
        <v>43635</v>
      </c>
      <c r="B127" s="62">
        <v>5.82</v>
      </c>
      <c r="C127" s="86">
        <v>5.807754884596033</v>
      </c>
      <c r="D127" s="86"/>
      <c r="E127" s="62">
        <v>5.75</v>
      </c>
      <c r="F127" s="87">
        <v>4.25</v>
      </c>
      <c r="G127" s="87">
        <v>7.25</v>
      </c>
    </row>
    <row r="128" spans="1:7" x14ac:dyDescent="0.3">
      <c r="A128" s="61">
        <v>43642</v>
      </c>
      <c r="B128" s="62">
        <v>5.8746</v>
      </c>
      <c r="C128" s="86">
        <v>5.9012247558221507</v>
      </c>
      <c r="D128" s="86"/>
      <c r="E128" s="62">
        <v>5.75</v>
      </c>
      <c r="F128" s="87">
        <v>4.25</v>
      </c>
      <c r="G128" s="87">
        <v>7.25</v>
      </c>
    </row>
    <row r="129" spans="1:7" x14ac:dyDescent="0.3">
      <c r="A129" s="61">
        <v>43649</v>
      </c>
      <c r="B129" s="62">
        <v>5.8163999999999998</v>
      </c>
      <c r="C129" s="86">
        <v>5.84</v>
      </c>
      <c r="D129" s="86"/>
      <c r="E129" s="62">
        <v>5.75</v>
      </c>
      <c r="F129" s="87">
        <v>4.25</v>
      </c>
      <c r="G129" s="87">
        <v>7.25</v>
      </c>
    </row>
    <row r="130" spans="1:7" x14ac:dyDescent="0.3">
      <c r="A130" s="61">
        <v>43656</v>
      </c>
      <c r="B130" s="62">
        <v>5.8456000000000001</v>
      </c>
      <c r="C130" s="86">
        <v>5.7454281083844663</v>
      </c>
      <c r="D130" s="86"/>
      <c r="E130" s="62">
        <v>5.75</v>
      </c>
      <c r="F130" s="87">
        <v>4.25</v>
      </c>
      <c r="G130" s="87">
        <v>7.25</v>
      </c>
    </row>
    <row r="131" spans="1:7" x14ac:dyDescent="0.3">
      <c r="A131" s="61">
        <v>43663</v>
      </c>
      <c r="B131" s="62">
        <v>5.8647</v>
      </c>
      <c r="C131" s="86">
        <v>5.8554104516965362</v>
      </c>
      <c r="D131" s="86"/>
      <c r="E131" s="62">
        <v>5.75</v>
      </c>
      <c r="F131" s="87">
        <v>4.25</v>
      </c>
      <c r="G131" s="87">
        <v>7.25</v>
      </c>
    </row>
    <row r="132" spans="1:7" x14ac:dyDescent="0.3">
      <c r="A132" s="61">
        <v>43670</v>
      </c>
      <c r="B132" s="62">
        <v>5.84</v>
      </c>
      <c r="C132" s="86">
        <v>5.8201493911435902</v>
      </c>
      <c r="D132" s="86"/>
      <c r="E132" s="62">
        <v>5.75</v>
      </c>
      <c r="F132" s="87">
        <v>4.25</v>
      </c>
      <c r="G132" s="87">
        <v>7.25</v>
      </c>
    </row>
    <row r="133" spans="1:7" x14ac:dyDescent="0.3">
      <c r="A133" s="61">
        <v>43677</v>
      </c>
      <c r="B133" s="62">
        <v>5.8512000000000004</v>
      </c>
      <c r="C133" s="86">
        <v>5.8090873400077303</v>
      </c>
      <c r="D133" s="86"/>
      <c r="E133" s="62">
        <v>5.75</v>
      </c>
      <c r="F133" s="87">
        <v>4.25</v>
      </c>
      <c r="G133" s="87">
        <v>7.25</v>
      </c>
    </row>
    <row r="134" spans="1:7" x14ac:dyDescent="0.3">
      <c r="A134" s="61">
        <v>43684</v>
      </c>
      <c r="B134" s="62">
        <v>5.8356000000000003</v>
      </c>
      <c r="C134" s="86">
        <v>5.8227331556615054</v>
      </c>
      <c r="D134" s="86"/>
      <c r="E134" s="62">
        <v>5.75</v>
      </c>
      <c r="F134" s="87">
        <v>4.25</v>
      </c>
      <c r="G134" s="87">
        <v>7.25</v>
      </c>
    </row>
    <row r="135" spans="1:7" x14ac:dyDescent="0.3">
      <c r="A135" s="61">
        <v>43691</v>
      </c>
      <c r="B135" s="62">
        <v>5.84</v>
      </c>
      <c r="C135" s="86">
        <v>5.82</v>
      </c>
      <c r="D135" s="86"/>
      <c r="E135" s="62">
        <v>5.75</v>
      </c>
      <c r="F135" s="87">
        <v>4.25</v>
      </c>
      <c r="G135" s="87">
        <v>7.25</v>
      </c>
    </row>
    <row r="136" spans="1:7" x14ac:dyDescent="0.3">
      <c r="A136" s="61">
        <v>43698</v>
      </c>
      <c r="B136" s="62">
        <v>5.85</v>
      </c>
      <c r="C136" s="86">
        <v>5.83</v>
      </c>
      <c r="D136" s="86"/>
      <c r="E136" s="62">
        <v>5.75</v>
      </c>
      <c r="F136" s="87">
        <v>4.25</v>
      </c>
      <c r="G136" s="87">
        <v>7.25</v>
      </c>
    </row>
    <row r="137" spans="1:7" x14ac:dyDescent="0.3">
      <c r="A137" s="61">
        <v>43705</v>
      </c>
      <c r="B137" s="62">
        <v>5.8471000000000002</v>
      </c>
      <c r="C137" s="86">
        <v>5.8418996547308115</v>
      </c>
      <c r="D137" s="86"/>
      <c r="E137" s="62">
        <v>5.75</v>
      </c>
      <c r="F137" s="87">
        <v>4.25</v>
      </c>
      <c r="G137" s="87">
        <v>7.25</v>
      </c>
    </row>
    <row r="138" spans="1:7" x14ac:dyDescent="0.3">
      <c r="A138" s="61">
        <v>43712</v>
      </c>
      <c r="B138" s="62">
        <v>5.8448000000000002</v>
      </c>
      <c r="C138" s="86">
        <v>5.8407804821314304</v>
      </c>
      <c r="D138" s="86"/>
      <c r="E138" s="62">
        <v>5.75</v>
      </c>
      <c r="F138" s="87">
        <v>4.25</v>
      </c>
      <c r="G138" s="87">
        <v>7.25</v>
      </c>
    </row>
    <row r="139" spans="1:7" x14ac:dyDescent="0.3">
      <c r="A139" s="61">
        <v>43719</v>
      </c>
      <c r="B139" s="62">
        <v>5.6417999999999999</v>
      </c>
      <c r="C139" s="86">
        <v>5.6670726230894246</v>
      </c>
      <c r="D139" s="86"/>
      <c r="E139" s="62">
        <v>5.5</v>
      </c>
      <c r="F139" s="87">
        <v>4</v>
      </c>
      <c r="G139" s="87">
        <v>7</v>
      </c>
    </row>
    <row r="140" spans="1:7" x14ac:dyDescent="0.3">
      <c r="A140" s="61">
        <v>43726</v>
      </c>
      <c r="B140" s="62">
        <v>5.6178999999999997</v>
      </c>
      <c r="C140" s="86">
        <v>5.6117567330943636</v>
      </c>
      <c r="D140" s="86"/>
      <c r="E140" s="62">
        <v>5.5</v>
      </c>
      <c r="F140" s="87">
        <v>4</v>
      </c>
      <c r="G140" s="87">
        <v>7</v>
      </c>
    </row>
    <row r="141" spans="1:7" x14ac:dyDescent="0.3">
      <c r="A141" s="61">
        <v>43733</v>
      </c>
      <c r="B141" s="62">
        <v>5.6574999999999998</v>
      </c>
      <c r="C141" s="86">
        <v>5.6205719446555644</v>
      </c>
      <c r="D141" s="86"/>
      <c r="E141" s="62">
        <v>5.5</v>
      </c>
      <c r="F141" s="87">
        <v>4</v>
      </c>
      <c r="G141" s="87">
        <v>7</v>
      </c>
    </row>
    <row r="142" spans="1:7" x14ac:dyDescent="0.3">
      <c r="A142" s="61">
        <v>43740</v>
      </c>
      <c r="B142" s="62">
        <v>5.6417000000000002</v>
      </c>
      <c r="C142" s="86">
        <v>5.5941583899577267</v>
      </c>
      <c r="D142" s="86"/>
      <c r="E142" s="62">
        <v>5.5</v>
      </c>
      <c r="F142" s="87">
        <v>4</v>
      </c>
      <c r="G142" s="87">
        <v>7</v>
      </c>
    </row>
    <row r="143" spans="1:7" x14ac:dyDescent="0.3">
      <c r="A143" s="61">
        <v>43747</v>
      </c>
      <c r="B143" s="62">
        <v>5.6257000000000001</v>
      </c>
      <c r="C143" s="86">
        <v>5.5793678099980566</v>
      </c>
      <c r="D143" s="86"/>
      <c r="E143" s="62">
        <v>5.5</v>
      </c>
      <c r="F143" s="87">
        <v>4</v>
      </c>
      <c r="G143" s="87">
        <v>7</v>
      </c>
    </row>
    <row r="144" spans="1:7" x14ac:dyDescent="0.3">
      <c r="A144" s="61">
        <v>43754</v>
      </c>
      <c r="B144" s="62">
        <v>5.5979000000000001</v>
      </c>
      <c r="C144" s="86">
        <v>5.596229629404248</v>
      </c>
      <c r="D144" s="86"/>
      <c r="E144" s="62">
        <v>5.5</v>
      </c>
      <c r="F144" s="87">
        <v>4</v>
      </c>
      <c r="G144" s="87">
        <v>7</v>
      </c>
    </row>
    <row r="145" spans="1:7" x14ac:dyDescent="0.3">
      <c r="A145" s="61">
        <v>43761</v>
      </c>
      <c r="B145" s="62">
        <v>5.6109</v>
      </c>
      <c r="C145" s="86">
        <v>5.5950981689261852</v>
      </c>
      <c r="D145" s="86"/>
      <c r="E145" s="62">
        <v>5.5</v>
      </c>
      <c r="F145" s="87">
        <v>4</v>
      </c>
      <c r="G145" s="87">
        <v>7</v>
      </c>
    </row>
    <row r="146" spans="1:7" x14ac:dyDescent="0.3">
      <c r="A146" s="61">
        <v>43768</v>
      </c>
      <c r="B146" s="62">
        <v>5.6036999999999999</v>
      </c>
      <c r="C146" s="86">
        <v>5.5953969121890248</v>
      </c>
      <c r="D146" s="86"/>
      <c r="E146" s="62">
        <v>5.5</v>
      </c>
      <c r="F146" s="87">
        <v>4</v>
      </c>
      <c r="G146" s="87">
        <v>7</v>
      </c>
    </row>
    <row r="147" spans="1:7" x14ac:dyDescent="0.3">
      <c r="A147" s="61">
        <v>43775</v>
      </c>
      <c r="B147" s="62">
        <v>5.5660999999999996</v>
      </c>
      <c r="C147" s="86">
        <v>5.537875519210302</v>
      </c>
      <c r="D147" s="86"/>
      <c r="E147" s="62">
        <v>5.5</v>
      </c>
      <c r="F147" s="87">
        <v>4</v>
      </c>
      <c r="G147" s="87">
        <v>7</v>
      </c>
    </row>
    <row r="148" spans="1:7" x14ac:dyDescent="0.3">
      <c r="A148" s="61">
        <v>43782</v>
      </c>
      <c r="B148" s="62">
        <v>5.58</v>
      </c>
      <c r="C148" s="86">
        <v>5.4195369096192447</v>
      </c>
      <c r="D148" s="86"/>
      <c r="E148" s="62">
        <v>5.5</v>
      </c>
      <c r="F148" s="87">
        <v>4</v>
      </c>
      <c r="G148" s="87">
        <v>7</v>
      </c>
    </row>
    <row r="149" spans="1:7" x14ac:dyDescent="0.3">
      <c r="A149" s="61">
        <v>43789</v>
      </c>
      <c r="B149" s="62">
        <v>5.5776000000000003</v>
      </c>
      <c r="C149" s="86">
        <v>5.5471635190014927</v>
      </c>
      <c r="D149" s="86"/>
      <c r="E149" s="62">
        <v>5.5</v>
      </c>
      <c r="F149" s="87">
        <v>4</v>
      </c>
      <c r="G149" s="87">
        <v>7</v>
      </c>
    </row>
    <row r="150" spans="1:7" x14ac:dyDescent="0.3">
      <c r="A150" s="61">
        <v>43796</v>
      </c>
      <c r="B150" s="62">
        <v>5.6077000000000004</v>
      </c>
      <c r="C150" s="86">
        <v>5.5571906945800453</v>
      </c>
      <c r="D150" s="86"/>
      <c r="E150" s="62">
        <v>5.5</v>
      </c>
      <c r="F150" s="87">
        <v>4</v>
      </c>
      <c r="G150" s="87">
        <v>7</v>
      </c>
    </row>
    <row r="151" spans="1:7" x14ac:dyDescent="0.3">
      <c r="A151" s="61">
        <v>43803</v>
      </c>
      <c r="B151" s="62">
        <v>5.6371000000000002</v>
      </c>
      <c r="C151" s="86">
        <v>5.5506721155914978</v>
      </c>
      <c r="D151" s="86"/>
      <c r="E151" s="62">
        <v>5.5</v>
      </c>
      <c r="F151" s="87">
        <v>4</v>
      </c>
      <c r="G151" s="87">
        <v>7</v>
      </c>
    </row>
    <row r="152" spans="1:7" x14ac:dyDescent="0.3">
      <c r="A152" s="61">
        <v>43810</v>
      </c>
      <c r="B152" s="62">
        <v>5.6555999999999997</v>
      </c>
      <c r="C152" s="86">
        <v>5.55</v>
      </c>
      <c r="D152" s="86"/>
      <c r="E152" s="62">
        <v>5.5</v>
      </c>
      <c r="F152" s="87">
        <v>4</v>
      </c>
      <c r="G152" s="87">
        <v>7</v>
      </c>
    </row>
    <row r="153" spans="1:7" x14ac:dyDescent="0.3">
      <c r="A153" s="61">
        <v>43817</v>
      </c>
      <c r="B153" s="62">
        <v>5.6614000000000004</v>
      </c>
      <c r="C153" s="86">
        <v>5.5962933720911927</v>
      </c>
      <c r="D153" s="86"/>
      <c r="E153" s="62">
        <v>5.5</v>
      </c>
      <c r="F153" s="87">
        <v>4</v>
      </c>
      <c r="G153" s="87">
        <v>7</v>
      </c>
    </row>
    <row r="154" spans="1:7" x14ac:dyDescent="0.3">
      <c r="A154" s="61">
        <v>43824</v>
      </c>
      <c r="B154" s="62">
        <v>5.6547000000000001</v>
      </c>
      <c r="C154" s="86">
        <v>5.57</v>
      </c>
      <c r="D154" s="86"/>
      <c r="E154" s="62">
        <v>5.5</v>
      </c>
      <c r="F154" s="87">
        <v>4</v>
      </c>
      <c r="G154" s="87">
        <v>7</v>
      </c>
    </row>
    <row r="155" spans="1:7" x14ac:dyDescent="0.3">
      <c r="A155" s="61">
        <v>43829</v>
      </c>
      <c r="B155" s="62">
        <v>5.6988000000000003</v>
      </c>
      <c r="C155" s="86">
        <v>5.5328100542664567</v>
      </c>
      <c r="D155" s="86"/>
      <c r="E155" s="62">
        <v>5.5</v>
      </c>
      <c r="F155" s="87">
        <v>4</v>
      </c>
      <c r="G155" s="87">
        <v>7</v>
      </c>
    </row>
    <row r="156" spans="1:7" x14ac:dyDescent="0.3">
      <c r="A156" s="61">
        <v>43838</v>
      </c>
      <c r="B156" s="62">
        <v>5.6435000000000004</v>
      </c>
      <c r="C156" s="86">
        <v>5.475380695768516</v>
      </c>
      <c r="D156" s="86"/>
      <c r="E156" s="62">
        <v>5.5</v>
      </c>
      <c r="F156" s="87">
        <v>4</v>
      </c>
      <c r="G156" s="87">
        <v>7</v>
      </c>
    </row>
    <row r="157" spans="1:7" x14ac:dyDescent="0.3">
      <c r="A157" s="61">
        <v>43845</v>
      </c>
      <c r="B157" s="62">
        <v>5.6520000000000001</v>
      </c>
      <c r="C157" s="86">
        <v>5.5751006793786813</v>
      </c>
      <c r="D157" s="86"/>
      <c r="E157" s="62">
        <v>5.5</v>
      </c>
      <c r="F157" s="87">
        <v>4</v>
      </c>
      <c r="G157" s="87">
        <v>7</v>
      </c>
    </row>
    <row r="158" spans="1:7" x14ac:dyDescent="0.3">
      <c r="A158" s="61">
        <v>43852</v>
      </c>
      <c r="B158" s="62">
        <v>5.6627999999999998</v>
      </c>
      <c r="C158" s="86">
        <v>5.5676166111481358</v>
      </c>
      <c r="D158" s="86"/>
      <c r="E158" s="62">
        <v>5.5</v>
      </c>
      <c r="F158" s="87">
        <v>4</v>
      </c>
      <c r="G158" s="87">
        <v>7</v>
      </c>
    </row>
    <row r="159" spans="1:7" x14ac:dyDescent="0.3">
      <c r="A159" s="61">
        <v>43859</v>
      </c>
      <c r="B159" s="62">
        <v>5.6718000000000002</v>
      </c>
      <c r="C159" s="86">
        <v>5.6065227271971851</v>
      </c>
      <c r="D159" s="86"/>
      <c r="E159" s="62">
        <v>5.5</v>
      </c>
      <c r="F159" s="87">
        <v>4</v>
      </c>
      <c r="G159" s="87">
        <v>7</v>
      </c>
    </row>
    <row r="160" spans="1:7" x14ac:dyDescent="0.3">
      <c r="A160" s="61">
        <v>43866</v>
      </c>
      <c r="B160" s="62">
        <v>5.6215000000000002</v>
      </c>
      <c r="C160" s="86">
        <v>5.577755403542179</v>
      </c>
      <c r="D160" s="86"/>
      <c r="E160" s="62">
        <v>5.5</v>
      </c>
      <c r="F160" s="87">
        <v>4</v>
      </c>
      <c r="G160" s="87">
        <v>7</v>
      </c>
    </row>
    <row r="161" spans="1:7" x14ac:dyDescent="0.3">
      <c r="A161" s="61">
        <v>43873</v>
      </c>
      <c r="B161" s="62">
        <v>5.6394000000000002</v>
      </c>
      <c r="C161" s="86">
        <v>5.4766489324738332</v>
      </c>
      <c r="D161" s="86"/>
      <c r="E161" s="62">
        <v>5.5</v>
      </c>
      <c r="F161" s="87">
        <v>4</v>
      </c>
      <c r="G161" s="87">
        <v>7</v>
      </c>
    </row>
    <row r="162" spans="1:7" x14ac:dyDescent="0.3">
      <c r="A162" s="61">
        <v>43880</v>
      </c>
      <c r="B162" s="62">
        <v>5.6044</v>
      </c>
      <c r="C162" s="86">
        <v>5.5722343346760672</v>
      </c>
      <c r="D162" s="86"/>
      <c r="E162" s="62">
        <v>5.5</v>
      </c>
      <c r="F162" s="87">
        <v>4</v>
      </c>
      <c r="G162" s="87">
        <v>7</v>
      </c>
    </row>
    <row r="163" spans="1:7" x14ac:dyDescent="0.3">
      <c r="A163" s="61">
        <v>43887</v>
      </c>
      <c r="B163" s="62">
        <v>5.6044</v>
      </c>
      <c r="C163" s="86">
        <v>5.56</v>
      </c>
      <c r="D163" s="86"/>
      <c r="E163" s="62">
        <v>5.5</v>
      </c>
      <c r="F163" s="87">
        <v>4</v>
      </c>
      <c r="G163" s="87">
        <v>7</v>
      </c>
    </row>
    <row r="164" spans="1:7" x14ac:dyDescent="0.3">
      <c r="A164" s="61">
        <v>43894</v>
      </c>
      <c r="B164" s="62">
        <v>5.5686999999999998</v>
      </c>
      <c r="C164" s="86">
        <v>5.5258448851085307</v>
      </c>
      <c r="D164" s="86"/>
      <c r="E164" s="62">
        <v>5.5</v>
      </c>
      <c r="F164" s="87">
        <v>4</v>
      </c>
      <c r="G164" s="87">
        <v>7</v>
      </c>
    </row>
    <row r="165" spans="1:7" x14ac:dyDescent="0.3">
      <c r="A165" s="61">
        <v>43901</v>
      </c>
      <c r="B165" s="62">
        <v>5.5808999999999997</v>
      </c>
      <c r="C165" s="86">
        <v>5.4546563657904565</v>
      </c>
      <c r="D165" s="86"/>
      <c r="E165" s="62">
        <v>5.5</v>
      </c>
      <c r="F165" s="87">
        <v>4</v>
      </c>
      <c r="G165" s="87">
        <v>7</v>
      </c>
    </row>
    <row r="166" spans="1:7" x14ac:dyDescent="0.3">
      <c r="A166" s="61">
        <v>43908</v>
      </c>
      <c r="B166" s="62">
        <v>5.4010999999999996</v>
      </c>
      <c r="C166" s="86">
        <v>5.25</v>
      </c>
      <c r="D166" s="86"/>
      <c r="E166" s="62">
        <v>5.25</v>
      </c>
      <c r="F166" s="87">
        <v>3.75</v>
      </c>
      <c r="G166" s="87">
        <v>6.75</v>
      </c>
    </row>
    <row r="167" spans="1:7" x14ac:dyDescent="0.3">
      <c r="A167" s="61">
        <v>43915</v>
      </c>
      <c r="B167" s="62">
        <v>5.42</v>
      </c>
      <c r="C167" s="86">
        <v>5.3948897220931826</v>
      </c>
      <c r="D167" s="86"/>
      <c r="E167" s="62">
        <v>5.25</v>
      </c>
      <c r="F167" s="87">
        <v>3.75</v>
      </c>
      <c r="G167" s="87">
        <v>6.75</v>
      </c>
    </row>
    <row r="168" spans="1:7" x14ac:dyDescent="0.3">
      <c r="A168" s="61">
        <v>43922</v>
      </c>
      <c r="B168" s="62">
        <v>5.4532999999999996</v>
      </c>
      <c r="C168" s="86">
        <v>5.3144781144181197</v>
      </c>
      <c r="D168" s="86"/>
      <c r="E168" s="62">
        <v>5.25</v>
      </c>
      <c r="F168" s="87">
        <v>3.75</v>
      </c>
      <c r="G168" s="87">
        <v>6.75</v>
      </c>
    </row>
    <row r="169" spans="1:7" x14ac:dyDescent="0.3">
      <c r="A169" s="61">
        <v>43929</v>
      </c>
      <c r="B169" s="62">
        <v>5.3922999999999996</v>
      </c>
      <c r="C169" s="86">
        <v>5.2881424284647833</v>
      </c>
      <c r="D169" s="86"/>
      <c r="E169" s="62">
        <v>5.25</v>
      </c>
      <c r="F169" s="87">
        <v>3.75</v>
      </c>
      <c r="G169" s="87">
        <v>6.75</v>
      </c>
    </row>
    <row r="170" spans="1:7" x14ac:dyDescent="0.3">
      <c r="A170" s="61">
        <v>43936</v>
      </c>
      <c r="B170" s="62">
        <v>5.4227999999999996</v>
      </c>
      <c r="C170" s="86">
        <v>5.2678692632695965</v>
      </c>
      <c r="D170" s="86"/>
      <c r="E170" s="62">
        <v>5.25</v>
      </c>
      <c r="F170" s="87">
        <v>3.75</v>
      </c>
      <c r="G170" s="87">
        <v>6.75</v>
      </c>
    </row>
    <row r="171" spans="1:7" x14ac:dyDescent="0.3">
      <c r="A171" s="61">
        <v>43943</v>
      </c>
      <c r="B171" s="62">
        <v>5.4207999999999998</v>
      </c>
      <c r="C171" s="86">
        <v>5.3433022070178104</v>
      </c>
      <c r="D171" s="86"/>
      <c r="E171" s="62">
        <v>5.25</v>
      </c>
      <c r="F171" s="87">
        <v>3.75</v>
      </c>
      <c r="G171" s="87">
        <v>6.75</v>
      </c>
    </row>
    <row r="172" spans="1:7" x14ac:dyDescent="0.3">
      <c r="A172" s="61">
        <v>43950</v>
      </c>
      <c r="B172" s="62">
        <v>5.18</v>
      </c>
      <c r="C172" s="86">
        <v>5.1371072181305157</v>
      </c>
      <c r="D172" s="86"/>
      <c r="E172" s="62">
        <v>5</v>
      </c>
      <c r="F172" s="87">
        <v>3.5</v>
      </c>
      <c r="G172" s="87">
        <v>6.5</v>
      </c>
    </row>
    <row r="173" spans="1:7" x14ac:dyDescent="0.3">
      <c r="A173" s="61">
        <v>43957</v>
      </c>
      <c r="B173" s="62">
        <v>5.1624999999999996</v>
      </c>
      <c r="C173" s="86">
        <v>5.08457449190856</v>
      </c>
      <c r="D173" s="86"/>
      <c r="E173" s="62">
        <v>5</v>
      </c>
      <c r="F173" s="87">
        <v>3.5</v>
      </c>
      <c r="G173" s="87">
        <v>6.5</v>
      </c>
    </row>
    <row r="174" spans="1:7" x14ac:dyDescent="0.3">
      <c r="A174" s="61">
        <v>43964</v>
      </c>
      <c r="B174" s="62">
        <v>5.1741999999999999</v>
      </c>
      <c r="C174" s="86">
        <v>5.0263901494140155</v>
      </c>
      <c r="D174" s="86"/>
      <c r="E174" s="62">
        <v>5</v>
      </c>
      <c r="F174" s="87">
        <v>3.5</v>
      </c>
      <c r="G174" s="87">
        <v>6.5</v>
      </c>
    </row>
    <row r="175" spans="1:7" x14ac:dyDescent="0.3">
      <c r="A175" s="61">
        <v>43971</v>
      </c>
      <c r="B175" s="62">
        <v>5.2241</v>
      </c>
      <c r="C175" s="86">
        <v>5.1752846097997471</v>
      </c>
      <c r="D175" s="86"/>
      <c r="E175" s="62">
        <v>5</v>
      </c>
      <c r="F175" s="87">
        <v>3.5</v>
      </c>
      <c r="G175" s="87">
        <v>6.5</v>
      </c>
    </row>
    <row r="176" spans="1:7" x14ac:dyDescent="0.3">
      <c r="A176" s="61">
        <v>43978</v>
      </c>
      <c r="B176" s="62">
        <v>5.2241</v>
      </c>
      <c r="C176" s="86">
        <v>5.1752846097997471</v>
      </c>
      <c r="D176" s="86"/>
      <c r="E176" s="62">
        <v>5</v>
      </c>
      <c r="F176" s="87">
        <v>3.5</v>
      </c>
      <c r="G176" s="87">
        <v>6.5</v>
      </c>
    </row>
    <row r="177" spans="1:7" x14ac:dyDescent="0.3">
      <c r="A177" s="61">
        <v>43985</v>
      </c>
      <c r="B177" s="62">
        <v>5.1571999999999996</v>
      </c>
      <c r="C177" s="86">
        <v>5.1486587382478968</v>
      </c>
      <c r="D177" s="86"/>
      <c r="E177" s="62">
        <v>5</v>
      </c>
      <c r="F177" s="87">
        <v>3.5</v>
      </c>
      <c r="G177" s="87">
        <v>6.5</v>
      </c>
    </row>
    <row r="178" spans="1:7" x14ac:dyDescent="0.3">
      <c r="A178" s="61">
        <v>43992</v>
      </c>
      <c r="B178" s="62">
        <v>5.1391</v>
      </c>
      <c r="C178" s="86">
        <v>5.09</v>
      </c>
      <c r="D178" s="86"/>
      <c r="E178" s="62">
        <v>5</v>
      </c>
      <c r="F178" s="87">
        <v>3.5</v>
      </c>
      <c r="G178" s="87">
        <v>6.5</v>
      </c>
    </row>
    <row r="179" spans="1:7" x14ac:dyDescent="0.3">
      <c r="A179" s="61">
        <v>43999</v>
      </c>
      <c r="B179" s="62">
        <v>4.6524000000000001</v>
      </c>
      <c r="C179" s="86">
        <v>4.6524903459415725</v>
      </c>
      <c r="D179" s="86"/>
      <c r="E179" s="62">
        <v>4.5</v>
      </c>
      <c r="F179" s="87">
        <v>3</v>
      </c>
      <c r="G179" s="87">
        <v>6</v>
      </c>
    </row>
    <row r="180" spans="1:7" x14ac:dyDescent="0.3">
      <c r="A180" s="61">
        <v>44006</v>
      </c>
      <c r="B180" s="62">
        <v>4.6763000000000003</v>
      </c>
      <c r="C180" s="86">
        <v>4.6218349115572446</v>
      </c>
      <c r="D180" s="86"/>
      <c r="E180" s="62">
        <v>4.5</v>
      </c>
      <c r="F180" s="87">
        <v>3</v>
      </c>
      <c r="G180" s="87">
        <v>6</v>
      </c>
    </row>
    <row r="181" spans="1:7" x14ac:dyDescent="0.3">
      <c r="A181" s="61">
        <v>44013</v>
      </c>
      <c r="B181" s="62">
        <v>4.6083999999999996</v>
      </c>
      <c r="C181" s="86">
        <v>4.6302491198938878</v>
      </c>
      <c r="D181" s="86"/>
      <c r="E181" s="62">
        <v>4.5</v>
      </c>
      <c r="F181" s="87">
        <v>3</v>
      </c>
      <c r="G181" s="87">
        <v>6</v>
      </c>
    </row>
    <row r="182" spans="1:7" x14ac:dyDescent="0.3">
      <c r="A182" s="61">
        <v>44020</v>
      </c>
      <c r="B182" s="62">
        <v>4.5579999999999998</v>
      </c>
      <c r="C182" s="86">
        <v>4.5136174886469149</v>
      </c>
      <c r="D182" s="86"/>
      <c r="E182" s="62">
        <v>4.5</v>
      </c>
      <c r="F182" s="87">
        <v>3</v>
      </c>
      <c r="G182" s="87">
        <v>6</v>
      </c>
    </row>
    <row r="183" spans="1:7" x14ac:dyDescent="0.3">
      <c r="A183" s="61">
        <v>44027</v>
      </c>
      <c r="B183" s="62">
        <v>4.6585999999999999</v>
      </c>
      <c r="C183" s="86">
        <v>4.403913758973399</v>
      </c>
      <c r="D183" s="86"/>
      <c r="E183" s="62">
        <v>4.5</v>
      </c>
      <c r="F183" s="87">
        <v>3</v>
      </c>
      <c r="G183" s="87">
        <v>6</v>
      </c>
    </row>
    <row r="184" spans="1:7" x14ac:dyDescent="0.3">
      <c r="A184" s="61">
        <v>44034</v>
      </c>
      <c r="B184" s="62">
        <v>4.6186999999999996</v>
      </c>
      <c r="C184" s="86">
        <v>4.6428864085541788</v>
      </c>
      <c r="D184" s="86"/>
      <c r="E184" s="62">
        <v>4.5</v>
      </c>
      <c r="F184" s="87">
        <v>3</v>
      </c>
      <c r="G184" s="87">
        <v>6</v>
      </c>
    </row>
    <row r="185" spans="1:7" x14ac:dyDescent="0.3">
      <c r="A185" s="61">
        <v>44041</v>
      </c>
      <c r="B185" s="62">
        <v>4.5968</v>
      </c>
      <c r="C185" s="86">
        <v>4.6185148060946712</v>
      </c>
      <c r="D185" s="86"/>
      <c r="E185" s="62">
        <v>4.5</v>
      </c>
      <c r="F185" s="87">
        <v>3</v>
      </c>
      <c r="G185" s="87">
        <v>6</v>
      </c>
    </row>
    <row r="186" spans="1:7" x14ac:dyDescent="0.3">
      <c r="A186" s="61">
        <v>44048</v>
      </c>
      <c r="B186" s="62">
        <v>4.5843999999999996</v>
      </c>
      <c r="C186" s="86">
        <v>4.5627335724088001</v>
      </c>
      <c r="D186" s="86"/>
      <c r="E186" s="62">
        <v>4.5</v>
      </c>
      <c r="F186" s="87">
        <v>3</v>
      </c>
      <c r="G186" s="87">
        <v>6</v>
      </c>
    </row>
    <row r="187" spans="1:7" x14ac:dyDescent="0.3">
      <c r="A187" s="61">
        <v>44055</v>
      </c>
      <c r="B187" s="62">
        <v>4.6215999999999999</v>
      </c>
      <c r="C187" s="86">
        <v>4.6003259326497306</v>
      </c>
      <c r="D187" s="86"/>
      <c r="E187" s="62">
        <v>4.5</v>
      </c>
      <c r="F187" s="87">
        <v>3</v>
      </c>
      <c r="G187" s="87">
        <v>6</v>
      </c>
    </row>
    <row r="188" spans="1:7" x14ac:dyDescent="0.3">
      <c r="A188" s="61">
        <v>44062</v>
      </c>
      <c r="B188" s="62">
        <v>4.5945</v>
      </c>
      <c r="C188" s="86">
        <v>4.6190329096674008</v>
      </c>
      <c r="D188" s="86"/>
      <c r="E188" s="62">
        <v>4.5</v>
      </c>
      <c r="F188" s="87">
        <v>3</v>
      </c>
      <c r="G188" s="87">
        <v>6</v>
      </c>
    </row>
    <row r="189" spans="1:7" x14ac:dyDescent="0.3">
      <c r="A189" s="61">
        <v>44069</v>
      </c>
      <c r="B189" s="62">
        <v>4.5896999999999997</v>
      </c>
      <c r="C189" s="86">
        <v>4.612938509941598</v>
      </c>
      <c r="D189" s="86"/>
      <c r="E189" s="62">
        <v>4.5</v>
      </c>
      <c r="F189" s="87">
        <v>3</v>
      </c>
      <c r="G189" s="87">
        <v>6</v>
      </c>
    </row>
    <row r="190" spans="1:7" x14ac:dyDescent="0.3">
      <c r="A190" s="61">
        <v>44076</v>
      </c>
      <c r="B190" s="62">
        <v>4.5949999999999998</v>
      </c>
      <c r="C190" s="86">
        <v>4.5688688602141587</v>
      </c>
      <c r="D190" s="86"/>
      <c r="E190" s="62">
        <v>4.5</v>
      </c>
      <c r="F190" s="87">
        <v>3</v>
      </c>
      <c r="G190" s="87">
        <v>6</v>
      </c>
    </row>
    <row r="191" spans="1:7" x14ac:dyDescent="0.3">
      <c r="A191" s="61">
        <v>44083</v>
      </c>
      <c r="B191" s="62">
        <v>4.5728999999999997</v>
      </c>
      <c r="C191" s="86">
        <v>4.5664460066339183</v>
      </c>
      <c r="D191" s="86"/>
      <c r="E191" s="62">
        <v>4.5</v>
      </c>
      <c r="F191" s="87">
        <v>3</v>
      </c>
      <c r="G191" s="87">
        <v>6</v>
      </c>
    </row>
    <row r="192" spans="1:7" x14ac:dyDescent="0.3">
      <c r="A192" s="61">
        <v>44090</v>
      </c>
      <c r="B192" s="62">
        <v>4.3284000000000002</v>
      </c>
      <c r="C192" s="86">
        <v>4.2097593573002516</v>
      </c>
      <c r="D192" s="86"/>
      <c r="E192" s="62">
        <v>4.25</v>
      </c>
      <c r="F192" s="87">
        <v>2.75</v>
      </c>
      <c r="G192" s="87">
        <v>5.75</v>
      </c>
    </row>
    <row r="193" spans="1:7" x14ac:dyDescent="0.3">
      <c r="A193" s="61">
        <v>44097</v>
      </c>
      <c r="B193" s="62">
        <v>4.3257000000000003</v>
      </c>
      <c r="C193" s="86">
        <v>4.3616011093810059</v>
      </c>
      <c r="D193" s="86"/>
      <c r="E193" s="62">
        <v>4.25</v>
      </c>
      <c r="F193" s="87">
        <v>2.75</v>
      </c>
      <c r="G193" s="87">
        <v>5.75</v>
      </c>
    </row>
    <row r="194" spans="1:7" x14ac:dyDescent="0.3">
      <c r="A194" s="61">
        <v>44104</v>
      </c>
      <c r="B194" s="62">
        <v>4.3662999999999998</v>
      </c>
      <c r="C194" s="86">
        <v>4.2911489061419577</v>
      </c>
      <c r="D194" s="86"/>
      <c r="E194" s="62">
        <v>4.25</v>
      </c>
      <c r="F194" s="87">
        <v>2.75</v>
      </c>
      <c r="G194" s="87">
        <v>5.75</v>
      </c>
    </row>
    <row r="195" spans="1:7" x14ac:dyDescent="0.3">
      <c r="A195" s="61">
        <v>44111</v>
      </c>
      <c r="B195" s="62">
        <v>4.3277000000000001</v>
      </c>
      <c r="C195" s="86">
        <v>4.3247328941561722</v>
      </c>
      <c r="D195" s="86"/>
      <c r="E195" s="62">
        <v>4.25</v>
      </c>
      <c r="F195" s="87">
        <v>2.75</v>
      </c>
      <c r="G195" s="87">
        <v>5.75</v>
      </c>
    </row>
    <row r="196" spans="1:7" x14ac:dyDescent="0.3">
      <c r="A196" s="61">
        <v>44118</v>
      </c>
      <c r="B196" s="62">
        <v>4.3193000000000001</v>
      </c>
      <c r="C196" s="86">
        <v>4.0809621390872879</v>
      </c>
      <c r="D196" s="86"/>
      <c r="E196" s="62">
        <v>4.25</v>
      </c>
      <c r="F196" s="87">
        <v>2.75</v>
      </c>
      <c r="G196" s="87">
        <v>5.75</v>
      </c>
    </row>
    <row r="197" spans="1:7" x14ac:dyDescent="0.3">
      <c r="A197" s="61">
        <v>44125</v>
      </c>
      <c r="B197" s="62">
        <v>4.3094999999999999</v>
      </c>
      <c r="C197" s="86">
        <v>4.3561106393289535</v>
      </c>
      <c r="D197" s="86"/>
      <c r="E197" s="62">
        <v>4.25</v>
      </c>
      <c r="F197" s="87">
        <v>2.75</v>
      </c>
      <c r="G197" s="87">
        <v>5.75</v>
      </c>
    </row>
    <row r="198" spans="1:7" x14ac:dyDescent="0.3">
      <c r="A198" s="61">
        <v>44132</v>
      </c>
      <c r="B198" s="62">
        <v>4.3129</v>
      </c>
      <c r="C198" s="86">
        <v>4.3346487573917605</v>
      </c>
      <c r="D198" s="86"/>
      <c r="E198" s="62">
        <v>4.25</v>
      </c>
      <c r="F198" s="87">
        <v>2.75</v>
      </c>
      <c r="G198" s="87">
        <v>5.75</v>
      </c>
    </row>
    <row r="199" spans="1:7" x14ac:dyDescent="0.3">
      <c r="A199" s="61">
        <v>44139</v>
      </c>
      <c r="B199" s="62">
        <v>4.3018000000000001</v>
      </c>
      <c r="C199" s="86">
        <v>4.3892896849110263</v>
      </c>
      <c r="D199" s="86"/>
      <c r="E199" s="62">
        <v>4.25</v>
      </c>
      <c r="F199" s="87">
        <v>2.75</v>
      </c>
      <c r="G199" s="87">
        <v>5.75</v>
      </c>
    </row>
    <row r="200" spans="1:7" x14ac:dyDescent="0.3">
      <c r="A200" s="61">
        <v>44146</v>
      </c>
      <c r="B200" s="62">
        <v>4.3018000000000001</v>
      </c>
      <c r="C200" s="86">
        <v>4.2164521830903956</v>
      </c>
      <c r="D200" s="86"/>
      <c r="E200" s="62">
        <v>4.25</v>
      </c>
      <c r="F200" s="87">
        <v>2.75</v>
      </c>
      <c r="G200" s="87">
        <v>5.75</v>
      </c>
    </row>
    <row r="201" spans="1:7" x14ac:dyDescent="0.3">
      <c r="A201" s="61">
        <v>44153</v>
      </c>
      <c r="B201" s="62">
        <v>4.3010000000000002</v>
      </c>
      <c r="C201" s="86">
        <v>4.326621475367463</v>
      </c>
      <c r="D201" s="86"/>
      <c r="E201" s="62">
        <v>4.25</v>
      </c>
      <c r="F201" s="87">
        <v>2.75</v>
      </c>
      <c r="G201" s="87">
        <v>5.75</v>
      </c>
    </row>
    <row r="202" spans="1:7" x14ac:dyDescent="0.3">
      <c r="A202" s="61">
        <v>44160</v>
      </c>
      <c r="B202" s="62">
        <v>4.3207000000000004</v>
      </c>
      <c r="C202" s="86">
        <v>4.3229679215176722</v>
      </c>
      <c r="D202" s="86"/>
      <c r="E202" s="62">
        <v>4.25</v>
      </c>
      <c r="F202" s="87">
        <v>2.75</v>
      </c>
      <c r="G202" s="87">
        <v>5.75</v>
      </c>
    </row>
    <row r="203" spans="1:7" x14ac:dyDescent="0.3">
      <c r="A203" s="61">
        <v>44167</v>
      </c>
      <c r="B203" s="62">
        <v>4.2930000000000001</v>
      </c>
      <c r="C203" s="86">
        <v>4.316035286591716</v>
      </c>
      <c r="D203" s="86"/>
      <c r="E203" s="62">
        <v>4.25</v>
      </c>
      <c r="F203" s="87">
        <v>2.75</v>
      </c>
      <c r="G203" s="87">
        <v>5.75</v>
      </c>
    </row>
    <row r="204" spans="1:7" x14ac:dyDescent="0.3">
      <c r="A204" s="61">
        <v>44174</v>
      </c>
      <c r="B204" s="62">
        <v>4.306</v>
      </c>
      <c r="C204" s="86">
        <v>4.28</v>
      </c>
      <c r="D204" s="86"/>
      <c r="E204" s="62">
        <v>4.25</v>
      </c>
      <c r="F204" s="87">
        <v>2.75</v>
      </c>
      <c r="G204" s="87">
        <v>5.75</v>
      </c>
    </row>
    <row r="205" spans="1:7" x14ac:dyDescent="0.3">
      <c r="A205" s="61">
        <v>44181</v>
      </c>
      <c r="B205" s="62">
        <v>5.4139999999999997</v>
      </c>
      <c r="C205" s="86">
        <v>5.4410350043820106</v>
      </c>
      <c r="D205" s="86"/>
      <c r="E205" s="62">
        <v>5.25</v>
      </c>
      <c r="F205" s="87">
        <v>3.75</v>
      </c>
      <c r="G205" s="87">
        <v>6.75</v>
      </c>
    </row>
    <row r="206" spans="1:7" x14ac:dyDescent="0.3">
      <c r="A206" s="61">
        <v>44188</v>
      </c>
      <c r="B206" s="62">
        <v>5.4524999999999997</v>
      </c>
      <c r="C206" s="86">
        <v>5.4671620190968238</v>
      </c>
      <c r="D206" s="86"/>
      <c r="E206" s="62">
        <v>5.25</v>
      </c>
      <c r="F206" s="87">
        <v>3.75</v>
      </c>
      <c r="G206" s="87">
        <v>6.75</v>
      </c>
    </row>
    <row r="207" spans="1:7" x14ac:dyDescent="0.3">
      <c r="A207" s="61">
        <v>44195</v>
      </c>
      <c r="B207" s="62">
        <v>5.5835999999999997</v>
      </c>
      <c r="C207" s="86">
        <v>5.549497161661411</v>
      </c>
      <c r="D207" s="86"/>
      <c r="E207" s="62">
        <v>5.25</v>
      </c>
      <c r="F207" s="87">
        <v>3.75</v>
      </c>
      <c r="G207" s="87">
        <v>6.75</v>
      </c>
    </row>
    <row r="208" spans="1:7" x14ac:dyDescent="0.3">
      <c r="A208" s="61">
        <v>44204</v>
      </c>
      <c r="B208" s="62">
        <v>5.4767000000000001</v>
      </c>
      <c r="C208" s="86">
        <v>5.4168161801892802</v>
      </c>
      <c r="D208" s="86"/>
      <c r="E208" s="62">
        <v>5.25</v>
      </c>
      <c r="F208" s="87">
        <v>3.75</v>
      </c>
      <c r="G208" s="87">
        <v>6.75</v>
      </c>
    </row>
    <row r="209" spans="1:7" x14ac:dyDescent="0.3">
      <c r="A209" s="61">
        <v>44209</v>
      </c>
      <c r="B209" s="62">
        <v>5.5444000000000004</v>
      </c>
      <c r="C209" s="86">
        <v>5.5594589038551812</v>
      </c>
      <c r="D209" s="86"/>
      <c r="E209" s="62">
        <v>5.25</v>
      </c>
      <c r="F209" s="87">
        <v>3.75</v>
      </c>
      <c r="G209" s="87">
        <v>6.75</v>
      </c>
    </row>
    <row r="210" spans="1:7" x14ac:dyDescent="0.3">
      <c r="A210" s="61">
        <v>44216</v>
      </c>
      <c r="B210" s="62">
        <v>5.4527999999999999</v>
      </c>
      <c r="C210" s="86">
        <v>5.4916286861656474</v>
      </c>
      <c r="D210" s="86"/>
      <c r="E210" s="62">
        <v>5.25</v>
      </c>
      <c r="F210" s="87">
        <v>3.75</v>
      </c>
      <c r="G210" s="87">
        <v>6.75</v>
      </c>
    </row>
    <row r="211" spans="1:7" x14ac:dyDescent="0.3">
      <c r="A211" s="61">
        <v>44223</v>
      </c>
      <c r="B211" s="62">
        <v>5.3888999999999996</v>
      </c>
      <c r="C211" s="86">
        <v>5.368214101429845</v>
      </c>
      <c r="D211" s="86"/>
      <c r="E211" s="62">
        <v>5.25</v>
      </c>
      <c r="F211" s="87">
        <v>3.75</v>
      </c>
      <c r="G211" s="87">
        <v>6.75</v>
      </c>
    </row>
    <row r="212" spans="1:7" x14ac:dyDescent="0.3">
      <c r="A212" s="61">
        <v>44230</v>
      </c>
      <c r="B212" s="62">
        <v>5.6105999999999998</v>
      </c>
      <c r="C212" s="86">
        <v>5.6158036259752953</v>
      </c>
      <c r="D212" s="86"/>
      <c r="E212" s="62">
        <v>5.5</v>
      </c>
      <c r="F212" s="87">
        <v>4</v>
      </c>
      <c r="G212" s="87">
        <v>7</v>
      </c>
    </row>
    <row r="213" spans="1:7" x14ac:dyDescent="0.3">
      <c r="A213" s="61">
        <v>44237</v>
      </c>
      <c r="B213" s="62">
        <v>5.609</v>
      </c>
      <c r="C213" s="86">
        <v>5.5132378866191143</v>
      </c>
      <c r="D213" s="86"/>
      <c r="E213" s="62">
        <v>5.5</v>
      </c>
      <c r="F213" s="87">
        <v>4</v>
      </c>
      <c r="G213" s="87">
        <v>7</v>
      </c>
    </row>
    <row r="214" spans="1:7" x14ac:dyDescent="0.3">
      <c r="A214" s="61">
        <v>44244</v>
      </c>
      <c r="B214" s="62">
        <v>5.6058000000000003</v>
      </c>
      <c r="C214" s="86">
        <v>5.6715907371046876</v>
      </c>
      <c r="D214" s="86"/>
      <c r="E214" s="62">
        <v>5.5</v>
      </c>
      <c r="F214" s="87">
        <v>4</v>
      </c>
      <c r="G214" s="87">
        <v>7</v>
      </c>
    </row>
    <row r="215" spans="1:7" x14ac:dyDescent="0.3">
      <c r="A215" s="61">
        <v>44251</v>
      </c>
      <c r="B215" s="62">
        <v>5.6135000000000002</v>
      </c>
      <c r="C215" s="86">
        <v>5.6136056903557252</v>
      </c>
      <c r="D215" s="86"/>
      <c r="E215" s="62">
        <v>5.5</v>
      </c>
      <c r="F215" s="87">
        <v>4</v>
      </c>
      <c r="G215" s="87">
        <v>7</v>
      </c>
    </row>
    <row r="216" spans="1:7" x14ac:dyDescent="0.3">
      <c r="A216" s="61">
        <v>44258</v>
      </c>
      <c r="B216" s="62">
        <v>5.6035000000000004</v>
      </c>
      <c r="C216" s="86">
        <v>5.6286686784298743</v>
      </c>
      <c r="D216" s="86"/>
      <c r="E216" s="62">
        <v>5.5</v>
      </c>
      <c r="F216" s="87">
        <v>4</v>
      </c>
      <c r="G216" s="87">
        <v>7</v>
      </c>
    </row>
    <row r="217" spans="1:7" x14ac:dyDescent="0.3">
      <c r="A217" s="61">
        <v>44265</v>
      </c>
      <c r="B217" s="62">
        <v>5.6120999999999999</v>
      </c>
      <c r="C217" s="86">
        <v>5.618704581948581</v>
      </c>
      <c r="D217" s="86"/>
      <c r="E217" s="62">
        <v>5.5</v>
      </c>
      <c r="F217" s="87">
        <v>4</v>
      </c>
      <c r="G217" s="87">
        <v>7</v>
      </c>
    </row>
    <row r="218" spans="1:7" x14ac:dyDescent="0.3">
      <c r="A218" s="61">
        <v>44272</v>
      </c>
      <c r="B218" s="62">
        <v>5.6254999999999997</v>
      </c>
      <c r="C218" s="86">
        <v>5.4232775375525293</v>
      </c>
      <c r="D218" s="86"/>
      <c r="E218" s="62">
        <v>5.5</v>
      </c>
      <c r="F218" s="87">
        <v>4</v>
      </c>
      <c r="G218" s="87">
        <v>7</v>
      </c>
    </row>
    <row r="219" spans="1:7" x14ac:dyDescent="0.3">
      <c r="A219" s="61">
        <v>44279</v>
      </c>
      <c r="B219" s="62">
        <v>5.5968999999999998</v>
      </c>
      <c r="C219" s="86">
        <v>5.6791322403481566</v>
      </c>
      <c r="D219" s="86"/>
      <c r="E219" s="62">
        <v>5.5</v>
      </c>
      <c r="F219" s="87">
        <v>4</v>
      </c>
      <c r="G219" s="87">
        <v>7</v>
      </c>
    </row>
    <row r="220" spans="1:7" ht="15.75" customHeight="1" x14ac:dyDescent="0.3">
      <c r="A220" s="61">
        <v>44286</v>
      </c>
      <c r="B220" s="62">
        <v>5.6435724770642199</v>
      </c>
      <c r="C220" s="86">
        <v>5.6726330602870814</v>
      </c>
      <c r="D220" s="86"/>
      <c r="E220" s="62">
        <v>5.5</v>
      </c>
      <c r="F220" s="87">
        <v>4</v>
      </c>
      <c r="G220" s="87">
        <v>7</v>
      </c>
    </row>
    <row r="221" spans="1:7" hidden="1" x14ac:dyDescent="0.3">
      <c r="A221" s="111">
        <v>44293</v>
      </c>
      <c r="B221" s="112">
        <v>5.5875000000000004</v>
      </c>
      <c r="C221" s="113">
        <v>5.6258424066919721</v>
      </c>
      <c r="D221" s="113"/>
      <c r="E221" s="112">
        <v>5.5</v>
      </c>
      <c r="F221" s="114">
        <v>4</v>
      </c>
      <c r="G221" s="114">
        <v>7</v>
      </c>
    </row>
    <row r="222" spans="1:7" ht="15.75" customHeight="1" x14ac:dyDescent="0.3">
      <c r="A222" s="61">
        <v>44300</v>
      </c>
      <c r="B222" s="62">
        <v>5.6128999999999998</v>
      </c>
      <c r="C222" s="86">
        <v>5.2701892753044604</v>
      </c>
      <c r="D222" s="86"/>
      <c r="E222" s="62">
        <v>5.5</v>
      </c>
      <c r="F222" s="87">
        <v>4</v>
      </c>
      <c r="G222" s="87">
        <v>7</v>
      </c>
    </row>
    <row r="223" spans="1:7" ht="15.75" customHeight="1" x14ac:dyDescent="0.3">
      <c r="A223" s="61">
        <v>44307</v>
      </c>
      <c r="B223" s="62">
        <v>5.6363000000000003</v>
      </c>
      <c r="C223" s="86">
        <v>5.6</v>
      </c>
      <c r="D223" s="86"/>
      <c r="E223" s="62">
        <v>5.5</v>
      </c>
      <c r="F223" s="87">
        <v>4</v>
      </c>
      <c r="G223" s="87">
        <v>7</v>
      </c>
    </row>
    <row r="224" spans="1:7" ht="15.75" customHeight="1" x14ac:dyDescent="0.3">
      <c r="A224" s="61">
        <v>44314</v>
      </c>
      <c r="B224" s="62">
        <v>5.8842891891891895</v>
      </c>
      <c r="C224" s="86">
        <v>6.0817786190601542</v>
      </c>
      <c r="D224" s="86"/>
      <c r="E224" s="62">
        <v>5.5</v>
      </c>
      <c r="F224" s="87">
        <v>4</v>
      </c>
      <c r="G224" s="87">
        <v>7</v>
      </c>
    </row>
    <row r="225" spans="1:7" ht="15.75" customHeight="1" x14ac:dyDescent="0.3">
      <c r="A225" s="61">
        <v>44321</v>
      </c>
      <c r="B225" s="62">
        <v>6.5331000000000001</v>
      </c>
      <c r="C225" s="86">
        <v>6.5580160013073954</v>
      </c>
      <c r="D225" s="86"/>
      <c r="E225" s="62">
        <v>6</v>
      </c>
      <c r="F225" s="87">
        <v>4.5</v>
      </c>
      <c r="G225" s="87">
        <v>7.5</v>
      </c>
    </row>
    <row r="226" spans="1:7" ht="15.75" customHeight="1" x14ac:dyDescent="0.3">
      <c r="A226" s="61">
        <v>44328</v>
      </c>
      <c r="B226" s="62">
        <v>6.6927274905422447</v>
      </c>
      <c r="C226" s="86">
        <v>6.5845253072049292</v>
      </c>
      <c r="D226" s="86"/>
      <c r="E226" s="62">
        <v>6</v>
      </c>
      <c r="F226" s="87">
        <v>4.5</v>
      </c>
      <c r="G226" s="87">
        <v>7.5</v>
      </c>
    </row>
    <row r="227" spans="1:7" ht="15.75" customHeight="1" x14ac:dyDescent="0.3">
      <c r="A227" s="61">
        <v>44335</v>
      </c>
      <c r="B227" s="62">
        <v>6.8192000000000004</v>
      </c>
      <c r="C227" s="86">
        <v>6.8552832663412318</v>
      </c>
      <c r="D227" s="86"/>
      <c r="E227" s="62">
        <v>6</v>
      </c>
      <c r="F227" s="87">
        <v>4.5</v>
      </c>
      <c r="G227" s="87">
        <v>7.5</v>
      </c>
    </row>
    <row r="228" spans="1:7" ht="15.75" customHeight="1" x14ac:dyDescent="0.3">
      <c r="A228" s="61">
        <v>44342</v>
      </c>
      <c r="B228" s="62">
        <v>6.7970032258064519</v>
      </c>
      <c r="C228" s="86">
        <v>6.9915832132603315</v>
      </c>
      <c r="D228" s="86"/>
      <c r="E228" s="62">
        <v>6</v>
      </c>
      <c r="F228" s="87">
        <v>4.5</v>
      </c>
      <c r="G228" s="87">
        <v>7.5</v>
      </c>
    </row>
    <row r="229" spans="1:7" ht="15.75" customHeight="1" x14ac:dyDescent="0.3">
      <c r="A229" s="61">
        <v>44349</v>
      </c>
      <c r="B229" s="62">
        <v>6.7149999999999999</v>
      </c>
      <c r="C229" s="86">
        <v>7.0000000000000009</v>
      </c>
      <c r="D229" s="86"/>
      <c r="E229" s="62">
        <v>6</v>
      </c>
      <c r="F229" s="87">
        <v>4.5</v>
      </c>
      <c r="G229" s="87">
        <v>7.5</v>
      </c>
    </row>
    <row r="230" spans="1:7" ht="15.75" customHeight="1" x14ac:dyDescent="0.3">
      <c r="A230" s="61">
        <v>44356</v>
      </c>
      <c r="B230" s="62">
        <v>6.5175999999999998</v>
      </c>
      <c r="C230" s="86">
        <v>6.0393030242425993</v>
      </c>
      <c r="D230" s="86"/>
      <c r="E230" s="62">
        <v>6</v>
      </c>
      <c r="F230" s="87">
        <v>4.5</v>
      </c>
      <c r="G230" s="87">
        <v>7.5</v>
      </c>
    </row>
    <row r="231" spans="1:7" ht="15.75" customHeight="1" x14ac:dyDescent="0.3">
      <c r="A231" s="61">
        <v>44363</v>
      </c>
      <c r="B231" s="62">
        <v>6.9901</v>
      </c>
      <c r="C231" s="86"/>
      <c r="D231" s="86"/>
      <c r="E231" s="62">
        <v>6.5</v>
      </c>
      <c r="F231" s="87">
        <v>5</v>
      </c>
      <c r="G231" s="87">
        <v>8</v>
      </c>
    </row>
    <row r="232" spans="1:7" ht="15.75" customHeight="1" x14ac:dyDescent="0.3">
      <c r="A232" s="61">
        <v>44370</v>
      </c>
      <c r="B232" s="62">
        <v>6.8855000000000004</v>
      </c>
      <c r="C232" s="86"/>
      <c r="D232" s="86"/>
      <c r="E232" s="62">
        <v>6.5</v>
      </c>
      <c r="F232" s="87">
        <v>5</v>
      </c>
      <c r="G232" s="87">
        <v>8</v>
      </c>
    </row>
    <row r="233" spans="1:7" ht="15.75" customHeight="1" x14ac:dyDescent="0.3">
      <c r="A233" s="61">
        <v>44377</v>
      </c>
      <c r="B233" s="62">
        <v>7.1645000000000003</v>
      </c>
      <c r="C233" s="86">
        <v>6.7</v>
      </c>
      <c r="D233" s="86"/>
      <c r="E233" s="62">
        <v>6.5</v>
      </c>
      <c r="F233" s="87">
        <v>5</v>
      </c>
      <c r="G233" s="87">
        <v>8</v>
      </c>
    </row>
    <row r="234" spans="1:7" ht="15.75" customHeight="1" x14ac:dyDescent="0.3">
      <c r="A234" s="61">
        <v>44384</v>
      </c>
      <c r="B234" s="62">
        <v>6.9141000000000004</v>
      </c>
      <c r="C234" s="86">
        <v>6.5</v>
      </c>
      <c r="D234" s="86"/>
      <c r="E234" s="62">
        <v>6.5</v>
      </c>
      <c r="F234" s="87">
        <v>5</v>
      </c>
      <c r="G234" s="87">
        <v>8</v>
      </c>
    </row>
    <row r="235" spans="1:7" ht="15.75" customHeight="1" x14ac:dyDescent="0.3">
      <c r="A235" s="61">
        <v>44391</v>
      </c>
      <c r="B235" s="62">
        <v>6.8966000000000003</v>
      </c>
      <c r="C235" s="86">
        <v>6.9794642857142861</v>
      </c>
      <c r="D235" s="86"/>
      <c r="E235" s="62">
        <v>6.5</v>
      </c>
      <c r="F235" s="87">
        <v>5</v>
      </c>
      <c r="G235" s="87">
        <v>8</v>
      </c>
    </row>
    <row r="236" spans="1:7" ht="15.75" customHeight="1" x14ac:dyDescent="0.3">
      <c r="A236" s="61">
        <v>44398</v>
      </c>
      <c r="B236" s="62">
        <v>6.9466000000000001</v>
      </c>
      <c r="C236" s="86">
        <v>7.2499999999999991</v>
      </c>
      <c r="D236" s="86"/>
      <c r="E236" s="62">
        <v>6.5</v>
      </c>
      <c r="F236" s="87">
        <v>5</v>
      </c>
      <c r="G236" s="87">
        <v>8</v>
      </c>
    </row>
    <row r="237" spans="1:7" ht="15.75" customHeight="1" x14ac:dyDescent="0.3">
      <c r="A237" s="61">
        <v>44405</v>
      </c>
      <c r="B237" s="62">
        <v>7.0122</v>
      </c>
      <c r="C237" s="86">
        <v>7.1544543429844083</v>
      </c>
      <c r="D237" s="86"/>
      <c r="E237" s="62">
        <v>6.5</v>
      </c>
      <c r="F237" s="87">
        <v>5</v>
      </c>
      <c r="G237" s="87">
        <v>8</v>
      </c>
    </row>
    <row r="238" spans="1:7" ht="15.75" customHeight="1" x14ac:dyDescent="0.3">
      <c r="A238" s="61">
        <v>44412</v>
      </c>
      <c r="B238" s="62">
        <v>7.3554000000000004</v>
      </c>
      <c r="C238" s="86"/>
      <c r="D238" s="86"/>
      <c r="E238" s="62">
        <v>7</v>
      </c>
      <c r="F238" s="87">
        <v>5.5</v>
      </c>
      <c r="G238" s="87">
        <v>8.5</v>
      </c>
    </row>
    <row r="239" spans="1:7" ht="15.75" customHeight="1" x14ac:dyDescent="0.3">
      <c r="A239" s="61">
        <v>44419</v>
      </c>
      <c r="B239" s="62">
        <v>7.3535000000000004</v>
      </c>
      <c r="C239" s="86">
        <v>7.1047661870503598</v>
      </c>
      <c r="D239" s="86"/>
      <c r="E239" s="62">
        <v>7</v>
      </c>
      <c r="F239" s="87">
        <v>5.5</v>
      </c>
      <c r="G239" s="87">
        <v>8.5</v>
      </c>
    </row>
    <row r="240" spans="1:7" ht="15.75" customHeight="1" x14ac:dyDescent="0.3">
      <c r="A240" s="61">
        <v>44426</v>
      </c>
      <c r="B240" s="62">
        <v>7.28</v>
      </c>
      <c r="C240" s="86"/>
      <c r="D240" s="86"/>
      <c r="E240" s="62">
        <v>7</v>
      </c>
      <c r="F240" s="87">
        <v>5.5</v>
      </c>
      <c r="G240" s="87">
        <v>8.5</v>
      </c>
    </row>
    <row r="241" spans="1:7" ht="15.75" customHeight="1" x14ac:dyDescent="0.3">
      <c r="A241" s="61">
        <v>44433</v>
      </c>
      <c r="B241" s="62">
        <v>7.3630000000000004</v>
      </c>
      <c r="C241" s="86">
        <v>7.2260841998478318</v>
      </c>
      <c r="D241" s="86"/>
      <c r="E241" s="62">
        <v>7</v>
      </c>
      <c r="F241" s="87">
        <v>5.5</v>
      </c>
      <c r="G241" s="87">
        <v>8.5</v>
      </c>
    </row>
    <row r="242" spans="1:7" ht="15.75" customHeight="1" x14ac:dyDescent="0.3">
      <c r="A242" s="61">
        <v>44440</v>
      </c>
      <c r="B242" s="62">
        <v>7.4103000000000003</v>
      </c>
      <c r="C242" s="86">
        <v>7.25</v>
      </c>
      <c r="D242" s="86"/>
      <c r="E242" s="62">
        <v>7</v>
      </c>
      <c r="F242" s="87">
        <v>5.5</v>
      </c>
      <c r="G242" s="87">
        <v>8.5</v>
      </c>
    </row>
    <row r="243" spans="1:7" ht="15.75" customHeight="1" x14ac:dyDescent="0.3">
      <c r="A243" s="61">
        <v>44447</v>
      </c>
      <c r="B243" s="62">
        <v>7.2805</v>
      </c>
      <c r="C243" s="86">
        <v>7.4</v>
      </c>
      <c r="D243" s="86"/>
      <c r="E243" s="62">
        <v>7</v>
      </c>
      <c r="F243" s="87">
        <v>5.5</v>
      </c>
      <c r="G243" s="87">
        <v>8.5</v>
      </c>
    </row>
    <row r="244" spans="1:7" ht="15.75" customHeight="1" x14ac:dyDescent="0.3">
      <c r="A244" s="61">
        <v>44454</v>
      </c>
      <c r="B244" s="62">
        <v>7.5259999999999998</v>
      </c>
      <c r="C244" s="86">
        <v>6.8835101978089268</v>
      </c>
      <c r="D244" s="86"/>
      <c r="E244" s="62">
        <v>7.25</v>
      </c>
      <c r="F244" s="87">
        <v>5.75</v>
      </c>
      <c r="G244" s="87">
        <v>8.75</v>
      </c>
    </row>
    <row r="245" spans="1:7" ht="15.75" customHeight="1" x14ac:dyDescent="0.3">
      <c r="A245" s="61">
        <v>44461</v>
      </c>
      <c r="B245" s="62">
        <v>7.5583</v>
      </c>
      <c r="C245" s="86"/>
      <c r="D245" s="86"/>
      <c r="E245" s="62">
        <v>7.25</v>
      </c>
      <c r="F245" s="87">
        <v>5.75</v>
      </c>
      <c r="G245" s="87">
        <v>8.75</v>
      </c>
    </row>
    <row r="246" spans="1:7" ht="15.75" customHeight="1" x14ac:dyDescent="0.3">
      <c r="A246" s="61">
        <v>44468</v>
      </c>
      <c r="B246" s="62">
        <v>7.6387999999999998</v>
      </c>
      <c r="C246" s="86"/>
      <c r="D246" s="86"/>
      <c r="E246" s="62">
        <v>7.25</v>
      </c>
      <c r="F246" s="87">
        <v>5.75</v>
      </c>
      <c r="G246" s="87">
        <v>8.75</v>
      </c>
    </row>
    <row r="247" spans="1:7" ht="15.75" customHeight="1" x14ac:dyDescent="0.3">
      <c r="A247" s="61">
        <v>44475</v>
      </c>
      <c r="B247" s="62">
        <v>7.6393000000000004</v>
      </c>
      <c r="C247" s="86">
        <v>7.8352686794470117</v>
      </c>
      <c r="D247" s="86"/>
      <c r="E247" s="62">
        <v>7.25</v>
      </c>
      <c r="F247" s="87">
        <v>5.75</v>
      </c>
      <c r="G247" s="87">
        <v>8.75</v>
      </c>
    </row>
    <row r="248" spans="1:7" ht="15.75" customHeight="1" x14ac:dyDescent="0.3">
      <c r="A248" s="61">
        <v>44482</v>
      </c>
      <c r="B248" s="62">
        <v>7.5929000000000002</v>
      </c>
      <c r="C248" s="86"/>
      <c r="D248" s="86"/>
      <c r="E248" s="62">
        <v>7.25</v>
      </c>
      <c r="F248" s="87">
        <v>5.75</v>
      </c>
      <c r="G248" s="87">
        <v>8.75</v>
      </c>
    </row>
    <row r="249" spans="1:7" ht="15.75" customHeight="1" x14ac:dyDescent="0.3">
      <c r="A249" s="61">
        <v>44489</v>
      </c>
      <c r="B249" s="62">
        <v>7.4794</v>
      </c>
      <c r="C249" s="86"/>
      <c r="D249" s="86"/>
      <c r="E249" s="62">
        <v>7.25</v>
      </c>
      <c r="F249" s="87">
        <v>5.75</v>
      </c>
      <c r="G249" s="87">
        <v>8.75</v>
      </c>
    </row>
    <row r="250" spans="1:7" ht="15.75" customHeight="1" x14ac:dyDescent="0.3">
      <c r="A250" s="61">
        <v>44496</v>
      </c>
      <c r="B250" s="62">
        <v>7.4518000000000004</v>
      </c>
      <c r="C250" s="86"/>
      <c r="D250" s="86"/>
      <c r="E250" s="62">
        <v>7.25</v>
      </c>
      <c r="F250" s="87">
        <v>5.75</v>
      </c>
      <c r="G250" s="87">
        <v>8.75</v>
      </c>
    </row>
    <row r="251" spans="1:7" ht="15.75" customHeight="1" x14ac:dyDescent="0.3">
      <c r="A251" s="61">
        <v>44503</v>
      </c>
      <c r="B251" s="62">
        <v>7.3936000000000002</v>
      </c>
      <c r="C251" s="86">
        <v>7.5</v>
      </c>
      <c r="D251" s="86"/>
      <c r="E251" s="62">
        <v>7.25</v>
      </c>
      <c r="F251" s="87">
        <v>5.75</v>
      </c>
      <c r="G251" s="87">
        <v>8.75</v>
      </c>
    </row>
    <row r="252" spans="1:7" ht="15.75" customHeight="1" x14ac:dyDescent="0.3">
      <c r="A252" s="61">
        <v>44510</v>
      </c>
      <c r="B252" s="62">
        <v>7.5096999999999996</v>
      </c>
      <c r="C252" s="86">
        <v>6.6094886128507158</v>
      </c>
      <c r="D252" s="86"/>
      <c r="E252" s="62">
        <v>7.25</v>
      </c>
      <c r="F252" s="87">
        <v>5.75</v>
      </c>
      <c r="G252" s="87">
        <v>8.75</v>
      </c>
    </row>
    <row r="253" spans="1:7" ht="15.75" customHeight="1" x14ac:dyDescent="0.3">
      <c r="A253" s="61">
        <v>44517</v>
      </c>
      <c r="B253" s="62">
        <v>7.5271999999999997</v>
      </c>
      <c r="C253" s="86">
        <v>7.5</v>
      </c>
      <c r="D253" s="86"/>
      <c r="E253" s="62">
        <v>7.25</v>
      </c>
      <c r="F253" s="87">
        <v>5.75</v>
      </c>
      <c r="G253" s="87">
        <v>8.75</v>
      </c>
    </row>
    <row r="254" spans="1:7" ht="15.75" customHeight="1" x14ac:dyDescent="0.3">
      <c r="A254" s="61">
        <v>44524</v>
      </c>
      <c r="B254" s="62">
        <v>7.4497999999999998</v>
      </c>
      <c r="C254" s="86"/>
      <c r="D254" s="86"/>
      <c r="E254" s="62">
        <v>7.25</v>
      </c>
      <c r="F254" s="87">
        <v>5.75</v>
      </c>
      <c r="G254" s="87">
        <v>8.75</v>
      </c>
    </row>
    <row r="255" spans="1:7" ht="15.75" customHeight="1" x14ac:dyDescent="0.3">
      <c r="A255" s="61">
        <v>44531</v>
      </c>
      <c r="B255" s="62">
        <v>7.3887999999999998</v>
      </c>
      <c r="C255" s="86">
        <v>7.4249310890223494</v>
      </c>
      <c r="D255" s="86"/>
      <c r="E255" s="62">
        <v>7.25</v>
      </c>
      <c r="F255" s="87">
        <v>5.75</v>
      </c>
      <c r="G255" s="87">
        <v>8.75</v>
      </c>
    </row>
    <row r="256" spans="1:7" ht="15.75" customHeight="1" x14ac:dyDescent="0.3">
      <c r="A256" s="61">
        <v>44538</v>
      </c>
      <c r="B256" s="62">
        <v>7.3455000000000004</v>
      </c>
      <c r="C256" s="86">
        <v>7.3374854785059505</v>
      </c>
      <c r="D256" s="86"/>
      <c r="E256" s="62">
        <v>7.25</v>
      </c>
      <c r="F256" s="87">
        <v>5.75</v>
      </c>
      <c r="G256" s="87">
        <v>8.75</v>
      </c>
    </row>
    <row r="257" spans="1:7" ht="15.75" customHeight="1" x14ac:dyDescent="0.3">
      <c r="A257" s="61">
        <v>44545</v>
      </c>
      <c r="B257" s="62">
        <v>7.9104000000000001</v>
      </c>
      <c r="C257" s="86">
        <v>7.0138665473931674</v>
      </c>
      <c r="D257" s="86"/>
      <c r="E257" s="62">
        <v>7.75</v>
      </c>
      <c r="F257" s="87">
        <v>6.25</v>
      </c>
      <c r="G257" s="87">
        <v>9.25</v>
      </c>
    </row>
    <row r="258" spans="1:7" ht="15.75" customHeight="1" x14ac:dyDescent="0.3">
      <c r="A258" s="61">
        <v>44552</v>
      </c>
      <c r="B258" s="62">
        <v>7.9067999999999996</v>
      </c>
      <c r="C258" s="86">
        <v>8.0500000000000007</v>
      </c>
      <c r="D258" s="86"/>
      <c r="E258" s="62">
        <v>7.75</v>
      </c>
      <c r="F258" s="87">
        <v>6.25</v>
      </c>
      <c r="G258" s="87">
        <v>9.25</v>
      </c>
    </row>
    <row r="259" spans="1:7" ht="15.75" customHeight="1" x14ac:dyDescent="0.3">
      <c r="A259" s="61">
        <v>44559</v>
      </c>
      <c r="B259" s="62">
        <v>8.0508000000000006</v>
      </c>
      <c r="C259" s="86">
        <v>8.1</v>
      </c>
      <c r="D259" s="86"/>
      <c r="E259" s="62">
        <v>7.75</v>
      </c>
      <c r="F259" s="87">
        <v>6.25</v>
      </c>
      <c r="G259" s="87">
        <v>9.25</v>
      </c>
    </row>
    <row r="260" spans="1:7" ht="15.75" customHeight="1" x14ac:dyDescent="0.3">
      <c r="A260" s="61">
        <v>44566</v>
      </c>
      <c r="B260" s="62">
        <v>7.8479000000000001</v>
      </c>
      <c r="C260" s="86">
        <v>7.8158995964278954</v>
      </c>
      <c r="D260" s="86"/>
      <c r="E260" s="62">
        <v>7.75</v>
      </c>
      <c r="F260" s="87">
        <v>6.25</v>
      </c>
      <c r="G260" s="87">
        <v>9.25</v>
      </c>
    </row>
    <row r="261" spans="1:7" ht="15.75" customHeight="1" x14ac:dyDescent="0.3">
      <c r="A261" s="61">
        <v>44573</v>
      </c>
      <c r="B261" s="62">
        <v>7.8963000000000001</v>
      </c>
      <c r="C261" s="86">
        <v>7.1663807286947918</v>
      </c>
      <c r="D261" s="86"/>
      <c r="E261" s="62">
        <v>7.75</v>
      </c>
      <c r="F261" s="87">
        <v>6.25</v>
      </c>
      <c r="G261" s="87">
        <v>9.25</v>
      </c>
    </row>
    <row r="262" spans="1:7" ht="15.75" customHeight="1" x14ac:dyDescent="0.3">
      <c r="A262" s="61">
        <v>44580</v>
      </c>
      <c r="B262" s="62">
        <v>7.9100999999999999</v>
      </c>
      <c r="C262" s="86">
        <v>7.8406291501172927</v>
      </c>
      <c r="D262" s="86"/>
      <c r="E262" s="62">
        <v>7.75</v>
      </c>
      <c r="F262" s="87">
        <v>6.25</v>
      </c>
      <c r="G262" s="87">
        <v>9.25</v>
      </c>
    </row>
    <row r="263" spans="1:7" ht="15.75" customHeight="1" x14ac:dyDescent="0.3">
      <c r="A263" s="61">
        <v>44587</v>
      </c>
      <c r="B263" s="62">
        <v>7.9347000000000003</v>
      </c>
      <c r="C263" s="86">
        <v>7.8</v>
      </c>
      <c r="D263" s="86"/>
      <c r="E263" s="62">
        <v>7.75</v>
      </c>
      <c r="F263" s="87">
        <v>6.25</v>
      </c>
      <c r="G263" s="87">
        <v>9.25</v>
      </c>
    </row>
    <row r="264" spans="1:7" ht="15.75" customHeight="1" x14ac:dyDescent="0.3">
      <c r="A264" s="61">
        <v>44594</v>
      </c>
      <c r="B264" s="62">
        <v>8.1336999999999993</v>
      </c>
      <c r="C264" s="86">
        <v>8.0837480242023165</v>
      </c>
      <c r="D264" s="86"/>
      <c r="E264" s="62">
        <v>8</v>
      </c>
      <c r="F264" s="87">
        <v>6.5</v>
      </c>
      <c r="G264" s="87">
        <v>9.5</v>
      </c>
    </row>
    <row r="265" spans="1:7" ht="15.75" customHeight="1" x14ac:dyDescent="0.3">
      <c r="A265" s="61">
        <v>44601</v>
      </c>
      <c r="B265" s="62">
        <v>8.1989000000000001</v>
      </c>
      <c r="C265" s="86">
        <v>8.2883165095382196</v>
      </c>
      <c r="D265" s="86"/>
      <c r="E265" s="62">
        <v>8</v>
      </c>
      <c r="F265" s="87">
        <v>6.5</v>
      </c>
      <c r="G265" s="87">
        <v>9.5</v>
      </c>
    </row>
    <row r="266" spans="1:7" ht="15.75" customHeight="1" x14ac:dyDescent="0.3">
      <c r="A266" s="61">
        <v>44608</v>
      </c>
      <c r="B266" s="62">
        <v>8.2151999999999994</v>
      </c>
      <c r="C266" s="86">
        <v>8.1007325545798157</v>
      </c>
      <c r="D266" s="86"/>
      <c r="E266" s="62">
        <v>8</v>
      </c>
      <c r="F266" s="87">
        <v>6.5</v>
      </c>
      <c r="G266" s="87">
        <v>9.5</v>
      </c>
    </row>
    <row r="267" spans="1:7" ht="15.75" customHeight="1" x14ac:dyDescent="0.3">
      <c r="A267" s="61">
        <v>44615</v>
      </c>
      <c r="B267" s="62">
        <v>8.2270000000000003</v>
      </c>
      <c r="C267" s="86">
        <v>8.0500000000000007</v>
      </c>
      <c r="D267" s="86"/>
      <c r="E267" s="62">
        <v>8</v>
      </c>
      <c r="F267" s="87">
        <v>6.5</v>
      </c>
      <c r="G267" s="87">
        <v>9.5</v>
      </c>
    </row>
    <row r="268" spans="1:7" ht="15.75" customHeight="1" x14ac:dyDescent="0.3">
      <c r="A268" s="61">
        <v>44622</v>
      </c>
      <c r="B268" s="62">
        <v>8.2522000000000002</v>
      </c>
      <c r="C268" s="86">
        <v>8.4</v>
      </c>
      <c r="D268" s="86"/>
      <c r="E268" s="62">
        <v>8</v>
      </c>
      <c r="F268" s="87">
        <v>6.5</v>
      </c>
      <c r="G268" s="87">
        <v>9.5</v>
      </c>
    </row>
    <row r="269" spans="1:7" ht="15.75" customHeight="1" x14ac:dyDescent="0.3">
      <c r="A269" s="61">
        <v>44629</v>
      </c>
      <c r="B269" s="62">
        <v>8.1519999999999992</v>
      </c>
      <c r="C269" s="86">
        <v>8.25</v>
      </c>
      <c r="D269" s="86"/>
      <c r="E269" s="62">
        <v>8</v>
      </c>
      <c r="F269" s="87">
        <v>6.5</v>
      </c>
      <c r="G269" s="87">
        <v>9.5</v>
      </c>
    </row>
    <row r="270" spans="1:7" ht="15.75" customHeight="1" x14ac:dyDescent="0.3">
      <c r="A270" s="61">
        <v>44636</v>
      </c>
      <c r="B270" s="62">
        <v>9.4639000000000006</v>
      </c>
      <c r="C270" s="86">
        <v>7.8514772174570808</v>
      </c>
      <c r="D270" s="86"/>
      <c r="E270" s="62">
        <v>9.25</v>
      </c>
      <c r="F270" s="87">
        <v>7.75</v>
      </c>
      <c r="G270" s="87">
        <v>10.75</v>
      </c>
    </row>
    <row r="271" spans="1:7" ht="15.75" customHeight="1" x14ac:dyDescent="0.3">
      <c r="A271" s="61">
        <v>44643</v>
      </c>
      <c r="B271" s="62">
        <v>9.4344000000000001</v>
      </c>
      <c r="C271" s="86">
        <v>9.2902326654007048</v>
      </c>
      <c r="D271" s="86"/>
      <c r="E271" s="62">
        <v>9.25</v>
      </c>
      <c r="F271" s="87">
        <v>7.75</v>
      </c>
      <c r="G271" s="87">
        <v>10.75</v>
      </c>
    </row>
    <row r="272" spans="1:7" ht="15.75" customHeight="1" x14ac:dyDescent="0.3">
      <c r="A272" s="61">
        <v>44650</v>
      </c>
      <c r="B272" s="62">
        <v>9.4707000000000008</v>
      </c>
      <c r="C272" s="86">
        <v>9.4</v>
      </c>
      <c r="D272" s="86"/>
      <c r="E272" s="62">
        <v>9.25</v>
      </c>
      <c r="F272" s="87">
        <v>7.75</v>
      </c>
      <c r="G272" s="87">
        <v>10.75</v>
      </c>
    </row>
    <row r="273" spans="1:7" ht="15.75" customHeight="1" x14ac:dyDescent="0.3">
      <c r="A273" s="61">
        <v>44657</v>
      </c>
      <c r="B273" s="62">
        <v>9.3519000000000005</v>
      </c>
      <c r="C273" s="86">
        <v>9.3737395048932317</v>
      </c>
      <c r="D273" s="86"/>
      <c r="E273" s="62">
        <v>9.25</v>
      </c>
      <c r="F273" s="87">
        <v>7.75</v>
      </c>
      <c r="G273" s="87">
        <v>10.75</v>
      </c>
    </row>
    <row r="274" spans="1:7" ht="15.75" customHeight="1" x14ac:dyDescent="0.3">
      <c r="A274" s="61">
        <v>44664</v>
      </c>
      <c r="B274" s="62">
        <v>9.4506999999999994</v>
      </c>
      <c r="C274" s="86">
        <v>9.4067559861286583</v>
      </c>
      <c r="D274" s="86"/>
      <c r="E274" s="62">
        <v>9.25</v>
      </c>
      <c r="F274" s="87">
        <v>7.75</v>
      </c>
      <c r="G274" s="87">
        <v>10.75</v>
      </c>
    </row>
    <row r="275" spans="1:7" ht="15.75" customHeight="1" x14ac:dyDescent="0.3">
      <c r="A275" s="61">
        <v>44671</v>
      </c>
      <c r="B275" s="62">
        <v>9.4849999999999994</v>
      </c>
      <c r="C275" s="86">
        <v>9.4355524078555089</v>
      </c>
      <c r="D275" s="86"/>
      <c r="E275" s="62">
        <v>9.25</v>
      </c>
      <c r="F275" s="87">
        <v>7.75</v>
      </c>
      <c r="G275" s="87">
        <v>10.75</v>
      </c>
    </row>
    <row r="276" spans="1:7" ht="15.75" customHeight="1" x14ac:dyDescent="0.3">
      <c r="A276" s="61">
        <v>44678</v>
      </c>
      <c r="B276" s="62">
        <v>9.5174000000000003</v>
      </c>
      <c r="C276" s="86">
        <v>9.577107454631701</v>
      </c>
      <c r="D276" s="86"/>
      <c r="E276" s="62">
        <v>9.25</v>
      </c>
      <c r="F276" s="87">
        <v>7.75</v>
      </c>
      <c r="G276" s="87">
        <v>10.75</v>
      </c>
    </row>
    <row r="277" spans="1:7" ht="15.75" customHeight="1" x14ac:dyDescent="0.3">
      <c r="A277" s="61">
        <v>44685</v>
      </c>
      <c r="B277" s="62">
        <v>9.3901000000000003</v>
      </c>
      <c r="C277" s="86">
        <v>9.5504358550961044</v>
      </c>
      <c r="D277" s="86"/>
      <c r="E277" s="62">
        <v>9.25</v>
      </c>
      <c r="F277" s="87">
        <v>7.75</v>
      </c>
      <c r="G277" s="87">
        <v>10.75</v>
      </c>
    </row>
    <row r="278" spans="1:7" ht="15.75" customHeight="1" x14ac:dyDescent="0.3">
      <c r="A278" s="61">
        <v>44692</v>
      </c>
      <c r="B278" s="62">
        <v>9.5068000000000001</v>
      </c>
      <c r="C278" s="86">
        <v>9.4655531619787947</v>
      </c>
      <c r="D278" s="86"/>
      <c r="E278" s="62">
        <v>9.25</v>
      </c>
      <c r="F278" s="87">
        <v>7.75</v>
      </c>
      <c r="G278" s="87">
        <v>10.75</v>
      </c>
    </row>
    <row r="279" spans="1:7" ht="15.75" customHeight="1" x14ac:dyDescent="0.3">
      <c r="A279" s="61">
        <v>44699</v>
      </c>
      <c r="B279" s="62">
        <v>9.5243000000000002</v>
      </c>
      <c r="C279" s="86">
        <v>9.5243000000000002</v>
      </c>
      <c r="D279" s="86"/>
      <c r="E279" s="62">
        <v>9.25</v>
      </c>
      <c r="F279" s="87">
        <v>7.75</v>
      </c>
      <c r="G279" s="87">
        <v>10.75</v>
      </c>
    </row>
    <row r="280" spans="1:7" ht="15.75" customHeight="1" x14ac:dyDescent="0.3">
      <c r="A280" s="61">
        <v>44706</v>
      </c>
      <c r="B280" s="62">
        <v>9.5566999999999993</v>
      </c>
      <c r="C280" s="86">
        <v>9.7959413032217579</v>
      </c>
      <c r="D280" s="86"/>
      <c r="E280" s="62">
        <v>9.25</v>
      </c>
      <c r="F280" s="87">
        <v>7.75</v>
      </c>
      <c r="G280" s="87">
        <v>10.75</v>
      </c>
    </row>
    <row r="281" spans="1:7" ht="15.75" customHeight="1" x14ac:dyDescent="0.3">
      <c r="A281" s="61">
        <v>44713</v>
      </c>
      <c r="B281" s="62">
        <v>9.5515000000000008</v>
      </c>
      <c r="C281" s="86">
        <v>9.551499999999999</v>
      </c>
      <c r="D281" s="86"/>
      <c r="E281" s="62">
        <v>9.25</v>
      </c>
      <c r="F281" s="87">
        <v>7.75</v>
      </c>
      <c r="G281" s="87">
        <v>10.75</v>
      </c>
    </row>
    <row r="282" spans="1:7" ht="15.75" customHeight="1" x14ac:dyDescent="0.3">
      <c r="A282" s="61">
        <v>44720</v>
      </c>
      <c r="B282" s="62">
        <v>9.5409000000000006</v>
      </c>
      <c r="C282" s="86">
        <v>9.5526858328867892</v>
      </c>
      <c r="D282" s="86"/>
      <c r="E282" s="62">
        <v>9.25</v>
      </c>
      <c r="F282" s="87">
        <v>7.75</v>
      </c>
      <c r="G282" s="87">
        <v>10.75</v>
      </c>
    </row>
    <row r="283" spans="1:7" ht="15.75" customHeight="1" x14ac:dyDescent="0.3">
      <c r="A283" s="61">
        <v>44727</v>
      </c>
      <c r="B283" s="62">
        <v>9.5265000000000004</v>
      </c>
      <c r="C283" s="86">
        <v>9.1621559431558701</v>
      </c>
      <c r="D283" s="86"/>
      <c r="E283" s="62">
        <v>9.25</v>
      </c>
      <c r="F283" s="87">
        <v>7.75</v>
      </c>
      <c r="G283" s="87">
        <v>10.75</v>
      </c>
    </row>
    <row r="284" spans="1:7" ht="15.75" customHeight="1" x14ac:dyDescent="0.3">
      <c r="A284" s="61">
        <v>44734</v>
      </c>
      <c r="B284" s="62">
        <v>9.5509000000000004</v>
      </c>
      <c r="C284" s="86">
        <v>9.5509000000000004</v>
      </c>
      <c r="D284" s="86"/>
      <c r="E284" s="62">
        <v>9.25</v>
      </c>
      <c r="F284" s="87">
        <v>7.75</v>
      </c>
      <c r="G284" s="87">
        <v>10.75</v>
      </c>
    </row>
    <row r="285" spans="1:7" ht="15.75" customHeight="1" x14ac:dyDescent="0.3">
      <c r="A285" s="61">
        <v>44741</v>
      </c>
      <c r="B285" s="62">
        <v>9.6165000000000003</v>
      </c>
      <c r="C285" s="86">
        <v>9.6165000000000003</v>
      </c>
      <c r="D285" s="86"/>
      <c r="E285" s="62">
        <v>9.25</v>
      </c>
      <c r="F285" s="87">
        <v>7.75</v>
      </c>
      <c r="G285" s="87">
        <v>10.75</v>
      </c>
    </row>
    <row r="286" spans="1:7" ht="15.75" customHeight="1" x14ac:dyDescent="0.3">
      <c r="A286" s="61">
        <v>44748</v>
      </c>
      <c r="B286" s="62">
        <v>9.4428999999999998</v>
      </c>
      <c r="C286" s="86">
        <v>9.5776036545219938</v>
      </c>
      <c r="D286" s="86"/>
      <c r="E286" s="62">
        <v>9.25</v>
      </c>
      <c r="F286" s="87">
        <v>7.75</v>
      </c>
      <c r="G286" s="87">
        <v>10.75</v>
      </c>
    </row>
    <row r="287" spans="1:7" ht="15.75" customHeight="1" x14ac:dyDescent="0.3">
      <c r="A287" s="61">
        <v>44755</v>
      </c>
      <c r="B287" s="62">
        <v>9.4946000000000002</v>
      </c>
      <c r="C287" s="86">
        <v>8.9982955154504687</v>
      </c>
      <c r="D287" s="86"/>
      <c r="E287" s="62">
        <v>9.25</v>
      </c>
      <c r="F287" s="87">
        <v>7.75</v>
      </c>
      <c r="G287" s="87">
        <v>10.75</v>
      </c>
    </row>
    <row r="288" spans="1:7" ht="15.75" customHeight="1" x14ac:dyDescent="0.3">
      <c r="A288" s="61">
        <v>44762</v>
      </c>
      <c r="B288" s="62">
        <v>9.5372000000000003</v>
      </c>
      <c r="C288" s="86">
        <v>9.551028807888466</v>
      </c>
      <c r="D288" s="86"/>
      <c r="E288" s="62">
        <v>9.25</v>
      </c>
      <c r="F288" s="87">
        <v>7.75</v>
      </c>
      <c r="G288" s="87">
        <v>10.75</v>
      </c>
    </row>
    <row r="289" spans="1:7" ht="15.75" customHeight="1" x14ac:dyDescent="0.3">
      <c r="A289" s="61">
        <v>44769</v>
      </c>
      <c r="B289" s="62">
        <v>9.5411000000000001</v>
      </c>
      <c r="C289" s="86">
        <v>9.6623515975018428</v>
      </c>
      <c r="D289" s="86"/>
      <c r="E289" s="62">
        <v>9.25</v>
      </c>
      <c r="F289" s="87">
        <v>7.75</v>
      </c>
      <c r="G289" s="87">
        <v>10.75</v>
      </c>
    </row>
    <row r="290" spans="1:7" ht="15.75" customHeight="1" x14ac:dyDescent="0.3">
      <c r="A290" s="61">
        <v>44776</v>
      </c>
      <c r="B290" s="62">
        <v>9.7941000000000003</v>
      </c>
      <c r="C290" s="86">
        <v>9.7147371512424243</v>
      </c>
      <c r="D290" s="86"/>
      <c r="E290" s="62">
        <v>9.5</v>
      </c>
      <c r="F290" s="87">
        <v>8</v>
      </c>
      <c r="G290" s="87">
        <v>11</v>
      </c>
    </row>
    <row r="291" spans="1:7" ht="15.75" customHeight="1" x14ac:dyDescent="0.3">
      <c r="A291" s="61">
        <v>44783</v>
      </c>
      <c r="B291" s="62">
        <v>9.7523999999999997</v>
      </c>
      <c r="C291" s="86">
        <v>9.7168986866534581</v>
      </c>
      <c r="D291" s="86"/>
      <c r="E291" s="62">
        <v>9.5</v>
      </c>
      <c r="F291" s="87">
        <v>8</v>
      </c>
      <c r="G291" s="87">
        <v>11</v>
      </c>
    </row>
    <row r="292" spans="1:7" ht="15.75" customHeight="1" x14ac:dyDescent="0.3">
      <c r="A292" s="61">
        <v>44790</v>
      </c>
      <c r="B292" s="62">
        <v>9.7568000000000001</v>
      </c>
      <c r="C292" s="86">
        <v>9.760456434137458</v>
      </c>
      <c r="D292" s="86"/>
      <c r="E292" s="62">
        <v>9.5</v>
      </c>
      <c r="F292" s="87">
        <v>8</v>
      </c>
      <c r="G292" s="87">
        <v>11</v>
      </c>
    </row>
    <row r="293" spans="1:7" ht="15.75" customHeight="1" x14ac:dyDescent="0.3">
      <c r="A293" s="61">
        <v>44797</v>
      </c>
      <c r="B293" s="62">
        <v>9.7181999999999995</v>
      </c>
      <c r="C293" s="86">
        <v>9.7560179053177514</v>
      </c>
      <c r="D293" s="86"/>
      <c r="E293" s="62">
        <v>9.5</v>
      </c>
      <c r="F293" s="87">
        <v>8</v>
      </c>
      <c r="G293" s="87">
        <v>11</v>
      </c>
    </row>
    <row r="294" spans="1:7" ht="15.75" customHeight="1" x14ac:dyDescent="0.3">
      <c r="A294" s="61">
        <v>44804</v>
      </c>
      <c r="B294" s="62">
        <v>9.7622999999999998</v>
      </c>
      <c r="C294" s="86">
        <v>9.7426734533375825</v>
      </c>
      <c r="D294" s="86"/>
      <c r="E294" s="62">
        <v>9.5</v>
      </c>
      <c r="F294" s="87">
        <v>8</v>
      </c>
      <c r="G294" s="87">
        <v>11</v>
      </c>
    </row>
    <row r="295" spans="1:7" ht="15.75" customHeight="1" x14ac:dyDescent="0.3">
      <c r="A295" s="61">
        <v>44811</v>
      </c>
      <c r="B295" s="62">
        <v>9.7152999999999992</v>
      </c>
      <c r="C295" s="86">
        <v>9.6844848644216022</v>
      </c>
      <c r="D295" s="86"/>
      <c r="E295" s="62">
        <v>9.5</v>
      </c>
      <c r="F295" s="87">
        <v>8</v>
      </c>
      <c r="G295" s="87">
        <v>11</v>
      </c>
    </row>
    <row r="296" spans="1:7" ht="15.75" customHeight="1" x14ac:dyDescent="0.3">
      <c r="A296" s="61">
        <v>44818</v>
      </c>
      <c r="B296" s="62">
        <v>10.3003</v>
      </c>
      <c r="C296" s="86">
        <v>9.9293456651951413</v>
      </c>
      <c r="D296" s="86"/>
      <c r="E296" s="62">
        <v>10</v>
      </c>
      <c r="F296" s="87">
        <v>8.5</v>
      </c>
      <c r="G296" s="87">
        <v>11.5</v>
      </c>
    </row>
    <row r="297" spans="1:7" ht="15.75" customHeight="1" x14ac:dyDescent="0.3">
      <c r="A297" s="61">
        <v>44825</v>
      </c>
      <c r="B297" s="62">
        <v>10.3193</v>
      </c>
      <c r="C297" s="86">
        <v>10.228871565706939</v>
      </c>
      <c r="D297" s="86"/>
      <c r="E297" s="62">
        <v>10</v>
      </c>
      <c r="F297" s="87">
        <v>8.5</v>
      </c>
      <c r="G297" s="87">
        <v>11.5</v>
      </c>
    </row>
    <row r="298" spans="1:7" ht="15.75" customHeight="1" x14ac:dyDescent="0.3">
      <c r="A298" s="61">
        <v>44832</v>
      </c>
      <c r="B298" s="62">
        <v>10.4032</v>
      </c>
      <c r="C298" s="86">
        <v>10.354068589117469</v>
      </c>
      <c r="D298" s="86"/>
      <c r="E298" s="62">
        <v>10</v>
      </c>
      <c r="F298" s="87">
        <v>8.5</v>
      </c>
      <c r="G298" s="87">
        <v>11.5</v>
      </c>
    </row>
    <row r="299" spans="1:7" ht="15.75" customHeight="1" x14ac:dyDescent="0.3">
      <c r="A299" s="111"/>
      <c r="B299" s="112"/>
      <c r="C299" s="113"/>
      <c r="D299" s="113"/>
      <c r="E299" s="112"/>
      <c r="F299" s="114"/>
      <c r="G299" s="114"/>
    </row>
    <row r="300" spans="1:7" ht="15.75" customHeight="1" x14ac:dyDescent="0.3">
      <c r="A300" s="111"/>
      <c r="B300" s="112"/>
      <c r="C300" s="113"/>
      <c r="D300" s="113"/>
      <c r="E300" s="112"/>
      <c r="F300" s="114"/>
      <c r="G300" s="114"/>
    </row>
    <row r="301" spans="1:7" ht="15.75" customHeight="1" x14ac:dyDescent="0.3">
      <c r="A301" s="111"/>
      <c r="B301" s="112"/>
      <c r="C301" s="113"/>
      <c r="D301" s="113"/>
      <c r="E301" s="112"/>
      <c r="F301" s="114"/>
      <c r="G301" s="114"/>
    </row>
    <row r="302" spans="1:7" ht="15.75" customHeight="1" x14ac:dyDescent="0.3">
      <c r="A302" s="111"/>
      <c r="B302" s="112"/>
      <c r="C302" s="113"/>
      <c r="D302" s="113"/>
      <c r="E302" s="112"/>
      <c r="F302" s="114"/>
      <c r="G302" s="114"/>
    </row>
    <row r="303" spans="1:7" ht="15.75" customHeight="1" x14ac:dyDescent="0.3">
      <c r="A303" s="61"/>
      <c r="B303" s="62"/>
      <c r="C303" s="86"/>
      <c r="D303" s="86"/>
      <c r="E303" s="62"/>
      <c r="F303" s="87"/>
      <c r="G303" s="87"/>
    </row>
    <row r="304" spans="1:7" ht="15.75" customHeight="1" x14ac:dyDescent="0.3">
      <c r="A304" s="61"/>
      <c r="B304" s="62"/>
      <c r="C304" s="86"/>
      <c r="D304" s="86"/>
      <c r="E304" s="62"/>
      <c r="F304" s="87"/>
      <c r="G304" s="87"/>
    </row>
    <row r="305" spans="1:7" ht="15.75" customHeight="1" x14ac:dyDescent="0.3">
      <c r="A305" s="61"/>
      <c r="B305" s="62"/>
      <c r="C305" s="86"/>
      <c r="D305" s="86"/>
      <c r="E305" s="62"/>
      <c r="F305" s="87"/>
      <c r="G305" s="87"/>
    </row>
    <row r="306" spans="1:7" ht="15.75" customHeight="1" x14ac:dyDescent="0.3">
      <c r="A306" s="61"/>
      <c r="B306" s="62"/>
      <c r="C306" s="86"/>
      <c r="D306" s="86"/>
      <c r="E306" s="62"/>
      <c r="F306" s="87"/>
      <c r="G306" s="87"/>
    </row>
    <row r="307" spans="1:7" ht="15.75" customHeight="1" x14ac:dyDescent="0.3">
      <c r="A307" s="61"/>
      <c r="B307" s="62"/>
      <c r="C307" s="86"/>
      <c r="D307" s="86"/>
      <c r="E307" s="62"/>
      <c r="F307" s="87"/>
      <c r="G307" s="87"/>
    </row>
    <row r="308" spans="1:7" ht="15.75" customHeight="1" x14ac:dyDescent="0.3">
      <c r="A308" s="61"/>
      <c r="B308" s="62"/>
      <c r="C308" s="86"/>
      <c r="D308" s="86"/>
      <c r="E308" s="62"/>
      <c r="F308" s="87"/>
      <c r="G308" s="87"/>
    </row>
    <row r="309" spans="1:7" ht="15.75" customHeight="1" x14ac:dyDescent="0.3">
      <c r="A309" s="61"/>
      <c r="B309" s="62"/>
      <c r="C309" s="86"/>
      <c r="D309" s="86"/>
      <c r="E309" s="62"/>
      <c r="F309" s="87"/>
      <c r="G309" s="87"/>
    </row>
    <row r="310" spans="1:7" ht="15.75" customHeight="1" x14ac:dyDescent="0.3">
      <c r="A310" s="61"/>
      <c r="B310" s="62"/>
      <c r="C310" s="86"/>
      <c r="D310" s="86"/>
      <c r="E310" s="62"/>
      <c r="F310" s="87"/>
      <c r="G310" s="87"/>
    </row>
    <row r="311" spans="1:7" ht="15.75" customHeight="1" x14ac:dyDescent="0.3">
      <c r="A311" s="61"/>
      <c r="B311" s="62"/>
      <c r="C311" s="86"/>
      <c r="D311" s="86"/>
      <c r="E311" s="62"/>
      <c r="F311" s="87"/>
      <c r="G311" s="87"/>
    </row>
  </sheetData>
  <hyperlinks>
    <hyperlink ref="A1" location="List!A1" display="List!A1" xr:uid="{00000000-0004-0000-22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130"/>
  <sheetViews>
    <sheetView topLeftCell="D1" zoomScale="130" zoomScaleNormal="130" workbookViewId="0">
      <selection activeCell="L107" sqref="L107"/>
    </sheetView>
  </sheetViews>
  <sheetFormatPr defaultColWidth="8.77734375" defaultRowHeight="13.5" x14ac:dyDescent="0.25"/>
  <cols>
    <col min="1" max="1" width="8.77734375" style="1"/>
    <col min="2" max="2" width="10.77734375" style="1" customWidth="1"/>
    <col min="3" max="16384" width="8.77734375" style="1"/>
  </cols>
  <sheetData>
    <row r="1" spans="1:10" ht="15" x14ac:dyDescent="0.25">
      <c r="A1" s="199" t="s">
        <v>284</v>
      </c>
      <c r="B1" s="133" t="s">
        <v>248</v>
      </c>
      <c r="C1" s="133" t="s">
        <v>249</v>
      </c>
      <c r="D1" s="133" t="s">
        <v>250</v>
      </c>
      <c r="E1" s="133" t="s">
        <v>251</v>
      </c>
      <c r="F1" s="133" t="s">
        <v>252</v>
      </c>
      <c r="G1" s="133" t="s">
        <v>247</v>
      </c>
      <c r="H1" s="133" t="s">
        <v>253</v>
      </c>
      <c r="I1" s="133" t="s">
        <v>254</v>
      </c>
      <c r="J1" s="133" t="s">
        <v>255</v>
      </c>
    </row>
    <row r="2" spans="1:10" hidden="1" x14ac:dyDescent="0.25">
      <c r="A2" s="82" t="s">
        <v>125</v>
      </c>
      <c r="B2" s="83">
        <v>-4705.6427595650002</v>
      </c>
      <c r="C2" s="83">
        <v>0</v>
      </c>
      <c r="D2" s="83">
        <v>0</v>
      </c>
      <c r="E2" s="83">
        <v>0</v>
      </c>
      <c r="F2" s="83">
        <v>26474.270072425003</v>
      </c>
      <c r="G2" s="83">
        <v>4476.2160000000003</v>
      </c>
      <c r="H2" s="83">
        <v>1520.6335000000001</v>
      </c>
      <c r="I2" s="83">
        <v>0</v>
      </c>
      <c r="J2" s="84">
        <v>21768.627312860001</v>
      </c>
    </row>
    <row r="3" spans="1:10" hidden="1" x14ac:dyDescent="0.25">
      <c r="A3" s="82" t="s">
        <v>126</v>
      </c>
      <c r="B3" s="83">
        <v>-9182.2066094238089</v>
      </c>
      <c r="C3" s="83">
        <v>0</v>
      </c>
      <c r="D3" s="83">
        <v>0</v>
      </c>
      <c r="E3" s="83">
        <v>0</v>
      </c>
      <c r="F3" s="83">
        <v>13423.414761904762</v>
      </c>
      <c r="G3" s="83">
        <v>1520.8166666666666</v>
      </c>
      <c r="H3" s="83">
        <v>1520.8166666666666</v>
      </c>
      <c r="I3" s="83">
        <v>0</v>
      </c>
      <c r="J3" s="84">
        <v>4241.2081524809528</v>
      </c>
    </row>
    <row r="4" spans="1:10" hidden="1" x14ac:dyDescent="0.25">
      <c r="A4" s="82" t="s">
        <v>127</v>
      </c>
      <c r="B4" s="83">
        <v>-18097.776207577273</v>
      </c>
      <c r="C4" s="83">
        <v>-13519.878169818185</v>
      </c>
      <c r="D4" s="83">
        <v>-4918.6180357045459</v>
      </c>
      <c r="E4" s="83">
        <v>0</v>
      </c>
      <c r="F4" s="83">
        <v>9027.6072727272713</v>
      </c>
      <c r="G4" s="83">
        <v>1520.0081818181818</v>
      </c>
      <c r="H4" s="83">
        <v>1520.0081818181818</v>
      </c>
      <c r="I4" s="83">
        <v>0</v>
      </c>
      <c r="J4" s="84">
        <v>-9070.1689348500022</v>
      </c>
    </row>
    <row r="5" spans="1:10" hidden="1" x14ac:dyDescent="0.25">
      <c r="A5" s="82" t="s">
        <v>128</v>
      </c>
      <c r="B5" s="83">
        <v>-14813.282183794998</v>
      </c>
      <c r="C5" s="83">
        <v>-11015.263399639998</v>
      </c>
      <c r="D5" s="83">
        <v>-3003.0097930750003</v>
      </c>
      <c r="E5" s="83">
        <v>0</v>
      </c>
      <c r="F5" s="83">
        <v>14121.626</v>
      </c>
      <c r="G5" s="83">
        <v>3110.643</v>
      </c>
      <c r="H5" s="83">
        <v>1522.5255000000002</v>
      </c>
      <c r="I5" s="83">
        <v>0</v>
      </c>
      <c r="J5" s="84">
        <v>-691.65618379499756</v>
      </c>
    </row>
    <row r="6" spans="1:10" hidden="1" x14ac:dyDescent="0.25">
      <c r="A6" s="82" t="s">
        <v>127</v>
      </c>
      <c r="B6" s="83">
        <v>-12315.675233989999</v>
      </c>
      <c r="C6" s="83">
        <v>-7004.9498241600004</v>
      </c>
      <c r="D6" s="83">
        <v>-2001.635261315</v>
      </c>
      <c r="E6" s="83">
        <v>0</v>
      </c>
      <c r="F6" s="83">
        <v>16781.850754904997</v>
      </c>
      <c r="G6" s="83">
        <v>3619.6895000000004</v>
      </c>
      <c r="H6" s="83">
        <v>1519.9040000000002</v>
      </c>
      <c r="I6" s="83">
        <v>0</v>
      </c>
      <c r="J6" s="84">
        <v>4466.1755209149978</v>
      </c>
    </row>
    <row r="7" spans="1:10" hidden="1" x14ac:dyDescent="0.25">
      <c r="A7" s="82" t="s">
        <v>129</v>
      </c>
      <c r="B7" s="83">
        <v>-12996.826626927272</v>
      </c>
      <c r="C7" s="83">
        <v>-6823.23621460909</v>
      </c>
      <c r="D7" s="83">
        <v>0</v>
      </c>
      <c r="E7" s="83">
        <v>0</v>
      </c>
      <c r="F7" s="83">
        <v>22681.010454545452</v>
      </c>
      <c r="G7" s="83">
        <v>7666.0190909090907</v>
      </c>
      <c r="H7" s="83">
        <v>1516.8304545454548</v>
      </c>
      <c r="I7" s="83">
        <v>0</v>
      </c>
      <c r="J7" s="84">
        <v>9684.1838276181807</v>
      </c>
    </row>
    <row r="8" spans="1:10" hidden="1" x14ac:dyDescent="0.25">
      <c r="A8" s="82" t="s">
        <v>129</v>
      </c>
      <c r="B8" s="83">
        <v>-12553.596492838094</v>
      </c>
      <c r="C8" s="83">
        <v>-8105.3090871666664</v>
      </c>
      <c r="D8" s="83">
        <v>-8105.3090871666664</v>
      </c>
      <c r="E8" s="83">
        <v>0</v>
      </c>
      <c r="F8" s="83">
        <v>35138.778761904759</v>
      </c>
      <c r="G8" s="83">
        <v>2655.1116190476187</v>
      </c>
      <c r="H8" s="83">
        <v>1518.297619047619</v>
      </c>
      <c r="I8" s="83">
        <v>0</v>
      </c>
      <c r="J8" s="84">
        <v>22585.182269066667</v>
      </c>
    </row>
    <row r="9" spans="1:10" hidden="1" x14ac:dyDescent="0.25">
      <c r="A9" s="82" t="s">
        <v>130</v>
      </c>
      <c r="B9" s="83">
        <v>-12686.267309378261</v>
      </c>
      <c r="C9" s="83">
        <v>-11053.413276356521</v>
      </c>
      <c r="D9" s="83">
        <v>-8704.5631694434778</v>
      </c>
      <c r="E9" s="83">
        <v>0</v>
      </c>
      <c r="F9" s="83">
        <v>33584.53086956522</v>
      </c>
      <c r="G9" s="83">
        <v>1839.6417391304349</v>
      </c>
      <c r="H9" s="83">
        <v>1518.3130434782611</v>
      </c>
      <c r="I9" s="83">
        <v>0</v>
      </c>
      <c r="J9" s="84">
        <v>20898.263560186959</v>
      </c>
    </row>
    <row r="10" spans="1:10" hidden="1" x14ac:dyDescent="0.25">
      <c r="A10" s="82" t="s">
        <v>131</v>
      </c>
      <c r="B10" s="83">
        <v>-12506.063772268422</v>
      </c>
      <c r="C10" s="83">
        <v>-11071.622623289473</v>
      </c>
      <c r="D10" s="83">
        <v>-4746.0222062736848</v>
      </c>
      <c r="E10" s="83">
        <v>0</v>
      </c>
      <c r="F10" s="83">
        <v>45417.134561403509</v>
      </c>
      <c r="G10" s="83">
        <v>1652.0625438596489</v>
      </c>
      <c r="H10" s="83">
        <v>1518.3142105263157</v>
      </c>
      <c r="I10" s="83">
        <v>0</v>
      </c>
      <c r="J10" s="84">
        <v>32911.07078913509</v>
      </c>
    </row>
    <row r="11" spans="1:10" hidden="1" x14ac:dyDescent="0.25">
      <c r="A11" s="82" t="s">
        <v>129</v>
      </c>
      <c r="B11" s="83">
        <v>-17980.465976834785</v>
      </c>
      <c r="C11" s="83">
        <v>-15762.711165713044</v>
      </c>
      <c r="D11" s="83">
        <v>-3656.9537548130434</v>
      </c>
      <c r="E11" s="83">
        <v>0</v>
      </c>
      <c r="F11" s="83">
        <v>43056.85391304348</v>
      </c>
      <c r="G11" s="83">
        <v>1519.9860869565218</v>
      </c>
      <c r="H11" s="83">
        <v>1519.9860869565218</v>
      </c>
      <c r="I11" s="83">
        <v>0</v>
      </c>
      <c r="J11" s="84">
        <v>25076.387936208695</v>
      </c>
    </row>
    <row r="12" spans="1:10" hidden="1" x14ac:dyDescent="0.25">
      <c r="A12" s="82" t="s">
        <v>132</v>
      </c>
      <c r="B12" s="83">
        <v>-12015.172749786365</v>
      </c>
      <c r="C12" s="83">
        <v>-10376.262479045457</v>
      </c>
      <c r="D12" s="83">
        <v>-2729.5521958954546</v>
      </c>
      <c r="E12" s="83">
        <v>0</v>
      </c>
      <c r="F12" s="83">
        <v>48316.649545454551</v>
      </c>
      <c r="G12" s="83">
        <v>1751.1995454545458</v>
      </c>
      <c r="H12" s="83">
        <v>1518.8536363636367</v>
      </c>
      <c r="I12" s="83">
        <v>0</v>
      </c>
      <c r="J12" s="84">
        <v>36301.47679566819</v>
      </c>
    </row>
    <row r="13" spans="1:10" hidden="1" x14ac:dyDescent="0.25">
      <c r="A13" s="82" t="s">
        <v>133</v>
      </c>
      <c r="B13" s="83">
        <v>-10192.104331291303</v>
      </c>
      <c r="C13" s="83">
        <v>-6795.4630269434774</v>
      </c>
      <c r="D13" s="83">
        <v>-6795.4630269434774</v>
      </c>
      <c r="E13" s="83">
        <v>0</v>
      </c>
      <c r="F13" s="83">
        <v>65563.768427004354</v>
      </c>
      <c r="G13" s="83">
        <v>1540.0594632737645</v>
      </c>
      <c r="H13" s="83">
        <v>1517.3790284911559</v>
      </c>
      <c r="I13" s="83">
        <v>0</v>
      </c>
      <c r="J13" s="84">
        <v>55371.664095713051</v>
      </c>
    </row>
    <row r="14" spans="1:10" hidden="1" x14ac:dyDescent="0.25">
      <c r="A14" s="82" t="s">
        <v>134</v>
      </c>
      <c r="B14" s="83">
        <v>-12450.912999826316</v>
      </c>
      <c r="C14" s="83">
        <v>-5271.2129290999992</v>
      </c>
      <c r="D14" s="83">
        <v>-5271.2129290999992</v>
      </c>
      <c r="E14" s="83">
        <v>0</v>
      </c>
      <c r="F14" s="83">
        <v>72136.961042805269</v>
      </c>
      <c r="G14" s="83">
        <v>1518.5373771754923</v>
      </c>
      <c r="H14" s="83">
        <v>1518.5373771754923</v>
      </c>
      <c r="I14" s="83">
        <v>0</v>
      </c>
      <c r="J14" s="84">
        <v>59686.048042978953</v>
      </c>
    </row>
    <row r="15" spans="1:10" hidden="1" x14ac:dyDescent="0.25">
      <c r="A15" s="82" t="s">
        <v>126</v>
      </c>
      <c r="B15" s="83">
        <v>-9391.5593396666663</v>
      </c>
      <c r="C15" s="83">
        <v>-7822.2323011809513</v>
      </c>
      <c r="D15" s="83">
        <v>-6202.6570558190469</v>
      </c>
      <c r="E15" s="83">
        <v>0</v>
      </c>
      <c r="F15" s="83">
        <v>68517.011999999973</v>
      </c>
      <c r="G15" s="83">
        <v>1517.8457142857144</v>
      </c>
      <c r="H15" s="83">
        <v>1517.8457142857144</v>
      </c>
      <c r="I15" s="83">
        <v>0</v>
      </c>
      <c r="J15" s="84">
        <v>59125.452660333307</v>
      </c>
    </row>
    <row r="16" spans="1:10" hidden="1" x14ac:dyDescent="0.25">
      <c r="A16" s="82" t="s">
        <v>127</v>
      </c>
      <c r="B16" s="83">
        <v>-8232.354967477273</v>
      </c>
      <c r="C16" s="83">
        <v>-5259.0983049590905</v>
      </c>
      <c r="D16" s="83">
        <v>-3185.6938978636363</v>
      </c>
      <c r="E16" s="83">
        <v>0</v>
      </c>
      <c r="F16" s="83">
        <v>57817.033902445459</v>
      </c>
      <c r="G16" s="83">
        <v>1560.1684963545454</v>
      </c>
      <c r="H16" s="83">
        <v>1517.2318278999999</v>
      </c>
      <c r="I16" s="83">
        <v>0</v>
      </c>
      <c r="J16" s="84">
        <v>49584.678934968186</v>
      </c>
    </row>
    <row r="17" spans="1:10" hidden="1" x14ac:dyDescent="0.25">
      <c r="A17" s="82" t="s">
        <v>128</v>
      </c>
      <c r="B17" s="83">
        <v>-4694.5724174636362</v>
      </c>
      <c r="C17" s="83">
        <v>-1545.9446154636362</v>
      </c>
      <c r="D17" s="83">
        <v>0</v>
      </c>
      <c r="E17" s="83">
        <v>0</v>
      </c>
      <c r="F17" s="83">
        <v>73305.500107213651</v>
      </c>
      <c r="G17" s="83">
        <v>1969.3195750318187</v>
      </c>
      <c r="H17" s="83">
        <v>1519.5051319409095</v>
      </c>
      <c r="I17" s="83">
        <v>0</v>
      </c>
      <c r="J17" s="84">
        <v>68610.927689750009</v>
      </c>
    </row>
    <row r="18" spans="1:10" hidden="1" x14ac:dyDescent="0.25">
      <c r="A18" s="82" t="s">
        <v>127</v>
      </c>
      <c r="B18" s="83">
        <v>-4358.2759931599994</v>
      </c>
      <c r="C18" s="83">
        <v>0</v>
      </c>
      <c r="D18" s="83">
        <v>0</v>
      </c>
      <c r="E18" s="83">
        <v>0</v>
      </c>
      <c r="F18" s="83">
        <v>76126.852107750005</v>
      </c>
      <c r="G18" s="83">
        <v>1517.5086210500001</v>
      </c>
      <c r="H18" s="83">
        <v>1517.4307710500002</v>
      </c>
      <c r="I18" s="83">
        <v>0</v>
      </c>
      <c r="J18" s="84">
        <v>71768.576114590003</v>
      </c>
    </row>
    <row r="19" spans="1:10" hidden="1" x14ac:dyDescent="0.25">
      <c r="A19" s="82" t="s">
        <v>129</v>
      </c>
      <c r="B19" s="83">
        <v>-5288.2334994090907</v>
      </c>
      <c r="C19" s="83">
        <v>-3428.8115193363637</v>
      </c>
      <c r="D19" s="83">
        <v>-2064.7380448636363</v>
      </c>
      <c r="E19" s="83">
        <v>0</v>
      </c>
      <c r="F19" s="83">
        <v>71645.378585681799</v>
      </c>
      <c r="G19" s="83">
        <v>2940.1072621363633</v>
      </c>
      <c r="H19" s="83">
        <v>1516.725255454545</v>
      </c>
      <c r="I19" s="83">
        <v>0</v>
      </c>
      <c r="J19" s="84">
        <v>66357.145086272707</v>
      </c>
    </row>
    <row r="20" spans="1:10" hidden="1" x14ac:dyDescent="0.25">
      <c r="A20" s="82" t="s">
        <v>129</v>
      </c>
      <c r="B20" s="83">
        <v>-3286.9488792045454</v>
      </c>
      <c r="C20" s="83">
        <v>0</v>
      </c>
      <c r="D20" s="83">
        <v>0</v>
      </c>
      <c r="E20" s="83">
        <v>0</v>
      </c>
      <c r="F20" s="83">
        <v>87072.829809727278</v>
      </c>
      <c r="G20" s="83">
        <v>1758.062622636364</v>
      </c>
      <c r="H20" s="83">
        <v>1518.1266500000004</v>
      </c>
      <c r="I20" s="83">
        <v>0</v>
      </c>
      <c r="J20" s="84">
        <v>83785.880930522733</v>
      </c>
    </row>
    <row r="21" spans="1:10" hidden="1" x14ac:dyDescent="0.25">
      <c r="A21" s="82" t="s">
        <v>130</v>
      </c>
      <c r="B21" s="83">
        <v>-674.03365098260861</v>
      </c>
      <c r="C21" s="83">
        <v>0</v>
      </c>
      <c r="D21" s="83">
        <v>0</v>
      </c>
      <c r="E21" s="83">
        <v>0</v>
      </c>
      <c r="F21" s="83">
        <v>88357.643639000002</v>
      </c>
      <c r="G21" s="83">
        <v>1517.0149255217393</v>
      </c>
      <c r="H21" s="83">
        <v>1517.0149255217393</v>
      </c>
      <c r="I21" s="83">
        <v>0</v>
      </c>
      <c r="J21" s="84">
        <v>87683.609988017386</v>
      </c>
    </row>
    <row r="22" spans="1:10" hidden="1" x14ac:dyDescent="0.25">
      <c r="A22" s="82" t="s">
        <v>131</v>
      </c>
      <c r="B22" s="83">
        <v>-4215.0939334571431</v>
      </c>
      <c r="C22" s="83">
        <v>0</v>
      </c>
      <c r="D22" s="83">
        <v>0</v>
      </c>
      <c r="E22" s="83">
        <v>0</v>
      </c>
      <c r="F22" s="83">
        <v>89955.562352571433</v>
      </c>
      <c r="G22" s="83">
        <v>1516.1016568571431</v>
      </c>
      <c r="H22" s="83">
        <v>1516.1016568571431</v>
      </c>
      <c r="I22" s="83">
        <v>0</v>
      </c>
      <c r="J22" s="84">
        <v>85740.468419114288</v>
      </c>
    </row>
    <row r="23" spans="1:10" hidden="1" x14ac:dyDescent="0.25">
      <c r="A23" s="82" t="s">
        <v>129</v>
      </c>
      <c r="B23" s="83">
        <v>-2598.3243001869564</v>
      </c>
      <c r="C23" s="83">
        <v>0</v>
      </c>
      <c r="D23" s="83">
        <v>0</v>
      </c>
      <c r="E23" s="83">
        <v>0</v>
      </c>
      <c r="F23" s="83">
        <v>89307.987342869557</v>
      </c>
      <c r="G23" s="83">
        <v>1539.5854593043478</v>
      </c>
      <c r="H23" s="83">
        <v>1517.8463288695652</v>
      </c>
      <c r="I23" s="83">
        <v>0</v>
      </c>
      <c r="J23" s="84">
        <v>86709.663042682601</v>
      </c>
    </row>
    <row r="24" spans="1:10" hidden="1" x14ac:dyDescent="0.25">
      <c r="A24" s="82" t="s">
        <v>132</v>
      </c>
      <c r="B24" s="83">
        <v>-8633.5775840636361</v>
      </c>
      <c r="C24" s="83">
        <v>0</v>
      </c>
      <c r="D24" s="83">
        <v>0</v>
      </c>
      <c r="E24" s="83">
        <v>0</v>
      </c>
      <c r="F24" s="83">
        <v>69580.369636954551</v>
      </c>
      <c r="G24" s="83">
        <v>1516.9430468636363</v>
      </c>
      <c r="H24" s="83">
        <v>1516.9430468636363</v>
      </c>
      <c r="I24" s="83">
        <v>0</v>
      </c>
      <c r="J24" s="84">
        <v>60946.792052890916</v>
      </c>
    </row>
    <row r="25" spans="1:10" hidden="1" x14ac:dyDescent="0.25">
      <c r="A25" s="82" t="s">
        <v>133</v>
      </c>
      <c r="B25" s="83">
        <v>-8341.2519692000005</v>
      </c>
      <c r="C25" s="83">
        <v>0</v>
      </c>
      <c r="D25" s="83">
        <v>0</v>
      </c>
      <c r="E25" s="83">
        <v>0</v>
      </c>
      <c r="F25" s="83">
        <v>72112.142966625004</v>
      </c>
      <c r="G25" s="83">
        <v>1516.192898137758</v>
      </c>
      <c r="H25" s="83">
        <v>1516.192898137758</v>
      </c>
      <c r="I25" s="83">
        <v>0</v>
      </c>
      <c r="J25" s="84">
        <v>63770.890997425005</v>
      </c>
    </row>
    <row r="26" spans="1:10" hidden="1" x14ac:dyDescent="0.25">
      <c r="A26" s="82" t="s">
        <v>135</v>
      </c>
      <c r="B26" s="83">
        <v>-17263.062690261111</v>
      </c>
      <c r="C26" s="83">
        <v>0</v>
      </c>
      <c r="D26" s="83">
        <v>0</v>
      </c>
      <c r="E26" s="83">
        <v>0</v>
      </c>
      <c r="F26" s="83">
        <v>72202.634340277786</v>
      </c>
      <c r="G26" s="83">
        <v>1522.4856624755953</v>
      </c>
      <c r="H26" s="83">
        <v>1517.0056624755953</v>
      </c>
      <c r="I26" s="83">
        <v>0</v>
      </c>
      <c r="J26" s="84">
        <v>54939.571650016675</v>
      </c>
    </row>
    <row r="27" spans="1:10" hidden="1" x14ac:dyDescent="0.25">
      <c r="A27" s="82" t="s">
        <v>126</v>
      </c>
      <c r="B27" s="83">
        <v>-6239.1536203476189</v>
      </c>
      <c r="C27" s="83">
        <v>0</v>
      </c>
      <c r="D27" s="83">
        <v>0</v>
      </c>
      <c r="E27" s="83">
        <v>0</v>
      </c>
      <c r="F27" s="83">
        <v>60180.553164095239</v>
      </c>
      <c r="G27" s="83">
        <v>1683.3244210476191</v>
      </c>
      <c r="H27" s="83">
        <v>1516.1144210476191</v>
      </c>
      <c r="I27" s="83">
        <v>0</v>
      </c>
      <c r="J27" s="84">
        <v>53941.399543747619</v>
      </c>
    </row>
    <row r="28" spans="1:10" hidden="1" x14ac:dyDescent="0.25">
      <c r="A28" s="82" t="s">
        <v>127</v>
      </c>
      <c r="B28" s="83">
        <v>-6779.6857142666659</v>
      </c>
      <c r="C28" s="83">
        <v>0</v>
      </c>
      <c r="D28" s="83">
        <v>0</v>
      </c>
      <c r="E28" s="83">
        <v>0</v>
      </c>
      <c r="F28" s="83">
        <v>54202.15137761904</v>
      </c>
      <c r="G28" s="83">
        <v>2264.5619277142855</v>
      </c>
      <c r="H28" s="83">
        <v>1514.8366061428569</v>
      </c>
      <c r="I28" s="83">
        <v>0</v>
      </c>
      <c r="J28" s="84">
        <v>47422.465663352377</v>
      </c>
    </row>
    <row r="29" spans="1:10" hidden="1" x14ac:dyDescent="0.25">
      <c r="A29" s="82" t="s">
        <v>128</v>
      </c>
      <c r="B29" s="83">
        <v>-10006.40652315238</v>
      </c>
      <c r="C29" s="83">
        <v>0</v>
      </c>
      <c r="D29" s="83">
        <v>0</v>
      </c>
      <c r="E29" s="83">
        <v>0</v>
      </c>
      <c r="F29" s="83">
        <v>43446.895430190467</v>
      </c>
      <c r="G29" s="83">
        <v>1516.6230632857144</v>
      </c>
      <c r="H29" s="83">
        <v>1516.6230632857144</v>
      </c>
      <c r="I29" s="83">
        <v>0</v>
      </c>
      <c r="J29" s="84">
        <v>33440.488907038089</v>
      </c>
    </row>
    <row r="30" spans="1:10" hidden="1" x14ac:dyDescent="0.25">
      <c r="A30" s="82" t="s">
        <v>127</v>
      </c>
      <c r="B30" s="83">
        <v>-15942.635856165001</v>
      </c>
      <c r="C30" s="83">
        <v>0</v>
      </c>
      <c r="D30" s="83">
        <v>0</v>
      </c>
      <c r="E30" s="83">
        <v>0</v>
      </c>
      <c r="F30" s="83">
        <v>48038.214109100008</v>
      </c>
      <c r="G30" s="83">
        <v>1649.0757925000003</v>
      </c>
      <c r="H30" s="83">
        <v>1515.3493425000001</v>
      </c>
      <c r="I30" s="83">
        <v>0</v>
      </c>
      <c r="J30" s="84">
        <v>32095.578252935007</v>
      </c>
    </row>
    <row r="31" spans="1:10" hidden="1" x14ac:dyDescent="0.25">
      <c r="A31" s="82" t="s">
        <v>129</v>
      </c>
      <c r="B31" s="83">
        <v>-11679.308039790478</v>
      </c>
      <c r="C31" s="83">
        <v>-5718.8454011761905</v>
      </c>
      <c r="D31" s="83">
        <v>0</v>
      </c>
      <c r="E31" s="83">
        <v>0</v>
      </c>
      <c r="F31" s="83">
        <v>37047.897416238091</v>
      </c>
      <c r="G31" s="83">
        <v>1515.395100952381</v>
      </c>
      <c r="H31" s="83">
        <v>1514.6808152380952</v>
      </c>
      <c r="I31" s="83">
        <v>0</v>
      </c>
      <c r="J31" s="84">
        <v>25368.589376447613</v>
      </c>
    </row>
    <row r="32" spans="1:10" hidden="1" x14ac:dyDescent="0.25">
      <c r="A32" s="82" t="s">
        <v>129</v>
      </c>
      <c r="B32" s="83">
        <v>-4318.8325031181821</v>
      </c>
      <c r="C32" s="83">
        <v>0</v>
      </c>
      <c r="D32" s="83">
        <v>0</v>
      </c>
      <c r="E32" s="83">
        <v>0</v>
      </c>
      <c r="F32" s="83">
        <v>42844.198224590909</v>
      </c>
      <c r="G32" s="83">
        <v>1550.4891052727276</v>
      </c>
      <c r="H32" s="83">
        <v>1516.1826961818185</v>
      </c>
      <c r="I32" s="83">
        <v>0</v>
      </c>
      <c r="J32" s="84">
        <v>38525.365721472728</v>
      </c>
    </row>
    <row r="33" spans="1:10" hidden="1" x14ac:dyDescent="0.25">
      <c r="A33" s="82" t="s">
        <v>130</v>
      </c>
      <c r="B33" s="83">
        <v>-9264.3957950956537</v>
      </c>
      <c r="C33" s="83">
        <v>-5111.5968076130439</v>
      </c>
      <c r="D33" s="83">
        <v>0</v>
      </c>
      <c r="E33" s="83">
        <v>0</v>
      </c>
      <c r="F33" s="83">
        <v>31242.698375478256</v>
      </c>
      <c r="G33" s="83">
        <v>1526.6361775217395</v>
      </c>
      <c r="H33" s="83">
        <v>1514.9159976956525</v>
      </c>
      <c r="I33" s="83">
        <v>0</v>
      </c>
      <c r="J33" s="84">
        <v>21978.302580382602</v>
      </c>
    </row>
    <row r="34" spans="1:10" hidden="1" x14ac:dyDescent="0.25">
      <c r="A34" s="82" t="s">
        <v>131</v>
      </c>
      <c r="B34" s="83">
        <v>-1002.4168897909091</v>
      </c>
      <c r="C34" s="83">
        <v>0</v>
      </c>
      <c r="D34" s="83">
        <v>0</v>
      </c>
      <c r="E34" s="83">
        <v>0</v>
      </c>
      <c r="F34" s="83">
        <v>43298.966077545461</v>
      </c>
      <c r="G34" s="83">
        <v>1514.6692028636362</v>
      </c>
      <c r="H34" s="83">
        <v>1513.7205664999999</v>
      </c>
      <c r="I34" s="83">
        <v>0</v>
      </c>
      <c r="J34" s="84">
        <v>42296.54918775455</v>
      </c>
    </row>
    <row r="35" spans="1:10" hidden="1" x14ac:dyDescent="0.25">
      <c r="A35" s="82" t="s">
        <v>129</v>
      </c>
      <c r="B35" s="83">
        <v>-3675</v>
      </c>
      <c r="C35" s="83">
        <v>0</v>
      </c>
      <c r="D35" s="83">
        <v>0</v>
      </c>
      <c r="E35" s="83">
        <v>0</v>
      </c>
      <c r="F35" s="83">
        <v>43703</v>
      </c>
      <c r="G35" s="83">
        <v>1690</v>
      </c>
      <c r="H35" s="83">
        <v>1515</v>
      </c>
      <c r="I35" s="83">
        <v>0</v>
      </c>
      <c r="J35" s="84">
        <v>40028</v>
      </c>
    </row>
    <row r="36" spans="1:10" hidden="1" x14ac:dyDescent="0.25">
      <c r="A36" s="82" t="s">
        <v>132</v>
      </c>
      <c r="B36" s="83">
        <v>-2240</v>
      </c>
      <c r="C36" s="83">
        <v>0</v>
      </c>
      <c r="D36" s="83">
        <v>0</v>
      </c>
      <c r="E36" s="83">
        <v>0</v>
      </c>
      <c r="F36" s="83">
        <v>44336</v>
      </c>
      <c r="G36" s="83">
        <v>7682</v>
      </c>
      <c r="H36" s="83">
        <v>1514</v>
      </c>
      <c r="I36" s="83">
        <v>0</v>
      </c>
      <c r="J36" s="84">
        <v>42096</v>
      </c>
    </row>
    <row r="37" spans="1:10" hidden="1" x14ac:dyDescent="0.25">
      <c r="A37" s="82" t="s">
        <v>133</v>
      </c>
      <c r="B37" s="83">
        <v>-2901</v>
      </c>
      <c r="C37" s="83">
        <v>-2901</v>
      </c>
      <c r="D37" s="83">
        <v>-2901</v>
      </c>
      <c r="E37" s="83">
        <v>-2901</v>
      </c>
      <c r="F37" s="83">
        <v>151118</v>
      </c>
      <c r="G37" s="83">
        <v>127334</v>
      </c>
      <c r="H37" s="83">
        <v>16623</v>
      </c>
      <c r="I37" s="83">
        <v>15486</v>
      </c>
      <c r="J37" s="84">
        <v>148217</v>
      </c>
    </row>
    <row r="38" spans="1:10" hidden="1" x14ac:dyDescent="0.25">
      <c r="A38" s="1" t="s">
        <v>136</v>
      </c>
      <c r="B38" s="83">
        <v>-8542.2049384105267</v>
      </c>
      <c r="C38" s="83">
        <v>-5841.6131576105272</v>
      </c>
      <c r="D38" s="83">
        <v>-5841.6131576105272</v>
      </c>
      <c r="E38" s="83">
        <v>-5841.6131576105272</v>
      </c>
      <c r="F38" s="83">
        <v>200022.80239510525</v>
      </c>
      <c r="G38" s="83">
        <v>165228.56341494736</v>
      </c>
      <c r="H38" s="83">
        <v>640.62668436842102</v>
      </c>
      <c r="I38" s="83">
        <v>0</v>
      </c>
      <c r="J38" s="84">
        <v>191480.59745669473</v>
      </c>
    </row>
    <row r="39" spans="1:10" hidden="1" x14ac:dyDescent="0.25">
      <c r="A39" s="1" t="s">
        <v>126</v>
      </c>
      <c r="B39" s="83">
        <v>-7119.7926349649997</v>
      </c>
      <c r="C39" s="83">
        <v>-7083.7847445549996</v>
      </c>
      <c r="D39" s="83">
        <v>-7083.7847445549996</v>
      </c>
      <c r="E39" s="83">
        <v>-7083.7847445549996</v>
      </c>
      <c r="F39" s="83">
        <v>199490.92667799999</v>
      </c>
      <c r="G39" s="83">
        <v>92877.892128150008</v>
      </c>
      <c r="H39" s="83">
        <v>152.64907545</v>
      </c>
      <c r="I39" s="83">
        <v>0</v>
      </c>
      <c r="J39" s="84">
        <v>192371.13404303498</v>
      </c>
    </row>
    <row r="40" spans="1:10" hidden="1" x14ac:dyDescent="0.25">
      <c r="A40" s="1" t="s">
        <v>127</v>
      </c>
      <c r="B40" s="83">
        <v>-11961.484039804547</v>
      </c>
      <c r="C40" s="83">
        <v>-11954.664176790911</v>
      </c>
      <c r="D40" s="83">
        <v>-11954.664176790911</v>
      </c>
      <c r="E40" s="83">
        <v>-11954.664176790911</v>
      </c>
      <c r="F40" s="83">
        <v>194627.54834795455</v>
      </c>
      <c r="G40" s="83">
        <v>74494.758258545451</v>
      </c>
      <c r="H40" s="83">
        <v>0</v>
      </c>
      <c r="I40" s="83">
        <v>0</v>
      </c>
      <c r="J40" s="84">
        <v>182666.06430815</v>
      </c>
    </row>
    <row r="41" spans="1:10" hidden="1" x14ac:dyDescent="0.25">
      <c r="A41" s="1" t="s">
        <v>128</v>
      </c>
      <c r="B41" s="83">
        <v>-11703.385946223811</v>
      </c>
      <c r="C41" s="83">
        <v>-10904.141301728572</v>
      </c>
      <c r="D41" s="83">
        <v>-10904.141301728572</v>
      </c>
      <c r="E41" s="83">
        <v>-10904.141301728572</v>
      </c>
      <c r="F41" s="83">
        <v>186084.22059952383</v>
      </c>
      <c r="G41" s="83">
        <v>60236.682200714284</v>
      </c>
      <c r="H41" s="83">
        <v>0</v>
      </c>
      <c r="I41" s="83">
        <v>0</v>
      </c>
      <c r="J41" s="84">
        <v>174380.83465330003</v>
      </c>
    </row>
    <row r="42" spans="1:10" hidden="1" x14ac:dyDescent="0.25">
      <c r="A42" s="1" t="s">
        <v>127</v>
      </c>
      <c r="B42" s="83">
        <v>-11968.387203278948</v>
      </c>
      <c r="C42" s="83">
        <v>-10836.529236457895</v>
      </c>
      <c r="D42" s="83">
        <v>-10836.529236457895</v>
      </c>
      <c r="E42" s="83">
        <v>-10836.529236457895</v>
      </c>
      <c r="F42" s="83">
        <v>166676.12317121049</v>
      </c>
      <c r="G42" s="83">
        <v>17903.421953052632</v>
      </c>
      <c r="H42" s="83">
        <v>0</v>
      </c>
      <c r="I42" s="83">
        <v>0</v>
      </c>
      <c r="J42" s="84">
        <v>154707.73596793154</v>
      </c>
    </row>
    <row r="43" spans="1:10" hidden="1" x14ac:dyDescent="0.25">
      <c r="A43" s="1" t="s">
        <v>129</v>
      </c>
      <c r="B43" s="83">
        <v>-7820.9863602347832</v>
      </c>
      <c r="C43" s="83">
        <v>-4477.9883495043478</v>
      </c>
      <c r="D43" s="83">
        <v>-4477.9883495043478</v>
      </c>
      <c r="E43" s="83">
        <v>-4477.9883495043478</v>
      </c>
      <c r="F43" s="83">
        <v>155785.07067886955</v>
      </c>
      <c r="G43" s="83">
        <v>5936.2995512173929</v>
      </c>
      <c r="H43" s="83">
        <v>0</v>
      </c>
      <c r="I43" s="83">
        <v>0</v>
      </c>
      <c r="J43" s="84">
        <v>147964.08431863476</v>
      </c>
    </row>
    <row r="44" spans="1:10" hidden="1" x14ac:dyDescent="0.25">
      <c r="A44" s="1" t="s">
        <v>129</v>
      </c>
      <c r="B44" s="83">
        <v>-5683.2760102583343</v>
      </c>
      <c r="C44" s="83">
        <v>0</v>
      </c>
      <c r="D44" s="83">
        <v>0</v>
      </c>
      <c r="E44" s="83">
        <v>0</v>
      </c>
      <c r="F44" s="83">
        <v>141408.14514837501</v>
      </c>
      <c r="G44" s="83">
        <v>5100.1263114583335</v>
      </c>
      <c r="H44" s="83">
        <v>0</v>
      </c>
      <c r="I44" s="83">
        <v>0</v>
      </c>
      <c r="J44" s="84">
        <v>135724.86913811669</v>
      </c>
    </row>
    <row r="45" spans="1:10" hidden="1" x14ac:dyDescent="0.25">
      <c r="A45" s="1" t="s">
        <v>130</v>
      </c>
      <c r="B45" s="83">
        <v>-4155.7763861523808</v>
      </c>
      <c r="C45" s="83">
        <v>0</v>
      </c>
      <c r="D45" s="83">
        <v>0</v>
      </c>
      <c r="E45" s="83">
        <v>0</v>
      </c>
      <c r="F45" s="83">
        <v>129428.51628423808</v>
      </c>
      <c r="G45" s="83">
        <v>12245.047141095238</v>
      </c>
      <c r="H45" s="83">
        <v>0</v>
      </c>
      <c r="I45" s="83">
        <v>0</v>
      </c>
      <c r="J45" s="84">
        <v>125272.7398980857</v>
      </c>
    </row>
    <row r="46" spans="1:10" hidden="1" x14ac:dyDescent="0.25">
      <c r="A46" s="1" t="s">
        <v>131</v>
      </c>
      <c r="B46" s="83">
        <v>-790.6656881904762</v>
      </c>
      <c r="C46" s="83">
        <v>0</v>
      </c>
      <c r="D46" s="83">
        <v>0</v>
      </c>
      <c r="E46" s="83">
        <v>0</v>
      </c>
      <c r="F46" s="83">
        <v>136855.33089776192</v>
      </c>
      <c r="G46" s="83">
        <v>35637.109008238098</v>
      </c>
      <c r="H46" s="83">
        <v>0</v>
      </c>
      <c r="I46" s="83">
        <v>0</v>
      </c>
      <c r="J46" s="84">
        <v>136064.66520957145</v>
      </c>
    </row>
    <row r="47" spans="1:10" hidden="1" x14ac:dyDescent="0.25">
      <c r="A47" s="1" t="s">
        <v>129</v>
      </c>
      <c r="B47" s="83">
        <v>-6071.0004825454535</v>
      </c>
      <c r="C47" s="83">
        <v>0</v>
      </c>
      <c r="D47" s="83">
        <v>0</v>
      </c>
      <c r="E47" s="83">
        <v>0</v>
      </c>
      <c r="F47" s="83">
        <v>119260.95454945456</v>
      </c>
      <c r="G47" s="83">
        <v>1603.0126907727272</v>
      </c>
      <c r="H47" s="83">
        <v>0</v>
      </c>
      <c r="I47" s="83">
        <v>0</v>
      </c>
      <c r="J47" s="84">
        <v>113189.95406690911</v>
      </c>
    </row>
    <row r="48" spans="1:10" hidden="1" x14ac:dyDescent="0.25">
      <c r="A48" s="1" t="s">
        <v>132</v>
      </c>
      <c r="B48" s="83">
        <v>-4713.9468395333333</v>
      </c>
      <c r="C48" s="83">
        <v>0</v>
      </c>
      <c r="D48" s="83">
        <v>0</v>
      </c>
      <c r="E48" s="83">
        <v>0</v>
      </c>
      <c r="F48" s="83">
        <v>105384.86138904763</v>
      </c>
      <c r="G48" s="83">
        <v>2264.3134595238093</v>
      </c>
      <c r="H48" s="83">
        <v>0</v>
      </c>
      <c r="I48" s="83">
        <v>0</v>
      </c>
      <c r="J48" s="84">
        <v>100670.91454951429</v>
      </c>
    </row>
    <row r="49" spans="1:10" hidden="1" x14ac:dyDescent="0.25">
      <c r="A49" s="1" t="s">
        <v>133</v>
      </c>
      <c r="B49" s="83">
        <v>-8269.1172572913056</v>
      </c>
      <c r="C49" s="83">
        <v>0</v>
      </c>
      <c r="D49" s="83">
        <v>0</v>
      </c>
      <c r="E49" s="83">
        <v>0</v>
      </c>
      <c r="F49" s="83">
        <v>113812.82738113042</v>
      </c>
      <c r="G49" s="83">
        <v>7853.7343518511007</v>
      </c>
      <c r="H49" s="83">
        <v>0</v>
      </c>
      <c r="I49" s="83">
        <v>0</v>
      </c>
      <c r="J49" s="84">
        <v>105543.71012383912</v>
      </c>
    </row>
    <row r="50" spans="1:10" ht="14.25" hidden="1" x14ac:dyDescent="0.25">
      <c r="A50" s="18" t="s">
        <v>137</v>
      </c>
      <c r="B50" s="83">
        <v>-13100.594549173335</v>
      </c>
      <c r="C50" s="83">
        <v>0</v>
      </c>
      <c r="D50" s="83">
        <v>0</v>
      </c>
      <c r="E50" s="83">
        <v>0</v>
      </c>
      <c r="F50" s="83">
        <v>97996.305563466653</v>
      </c>
      <c r="G50" s="83">
        <v>6650.967998066666</v>
      </c>
      <c r="H50" s="83">
        <v>0</v>
      </c>
      <c r="I50" s="83">
        <v>0</v>
      </c>
      <c r="J50" s="84">
        <v>84895.711014293323</v>
      </c>
    </row>
    <row r="51" spans="1:10" ht="14.25" hidden="1" x14ac:dyDescent="0.25">
      <c r="A51" s="18" t="s">
        <v>126</v>
      </c>
      <c r="B51" s="83">
        <v>-4853.3393832952379</v>
      </c>
      <c r="C51" s="83">
        <v>0</v>
      </c>
      <c r="D51" s="83">
        <v>0</v>
      </c>
      <c r="E51" s="83">
        <v>0</v>
      </c>
      <c r="F51" s="83">
        <v>83230.001607238097</v>
      </c>
      <c r="G51" s="83">
        <v>901.20329852380951</v>
      </c>
      <c r="H51" s="83">
        <v>0</v>
      </c>
      <c r="I51" s="83">
        <v>0</v>
      </c>
      <c r="J51" s="84">
        <v>78376.662223942854</v>
      </c>
    </row>
    <row r="52" spans="1:10" ht="14.25" hidden="1" x14ac:dyDescent="0.25">
      <c r="A52" s="18" t="s">
        <v>127</v>
      </c>
      <c r="B52" s="83">
        <v>-1228.8031485809524</v>
      </c>
      <c r="C52" s="83">
        <v>0</v>
      </c>
      <c r="D52" s="83">
        <v>0</v>
      </c>
      <c r="E52" s="83">
        <v>0</v>
      </c>
      <c r="F52" s="83">
        <v>67734.584765142863</v>
      </c>
      <c r="G52" s="83">
        <v>1020.7676503809523</v>
      </c>
      <c r="H52" s="83">
        <v>0</v>
      </c>
      <c r="I52" s="83">
        <v>0</v>
      </c>
      <c r="J52" s="84">
        <v>66505.781616561915</v>
      </c>
    </row>
    <row r="53" spans="1:10" ht="14.25" hidden="1" x14ac:dyDescent="0.25">
      <c r="A53" s="18" t="s">
        <v>128</v>
      </c>
      <c r="B53" s="83">
        <v>-11322.087704913636</v>
      </c>
      <c r="C53" s="83">
        <v>0</v>
      </c>
      <c r="D53" s="83">
        <v>0</v>
      </c>
      <c r="E53" s="83">
        <v>0</v>
      </c>
      <c r="F53" s="83">
        <v>66785.961337500004</v>
      </c>
      <c r="G53" s="83">
        <v>335.75048140909092</v>
      </c>
      <c r="H53" s="83">
        <v>0</v>
      </c>
      <c r="I53" s="83">
        <v>0</v>
      </c>
      <c r="J53" s="84">
        <v>55463.873632586372</v>
      </c>
    </row>
    <row r="54" spans="1:10" ht="14.25" hidden="1" x14ac:dyDescent="0.25">
      <c r="A54" s="18" t="s">
        <v>127</v>
      </c>
      <c r="B54" s="83">
        <v>-12559.418976042854</v>
      </c>
      <c r="C54" s="83">
        <v>0</v>
      </c>
      <c r="D54" s="83">
        <v>0</v>
      </c>
      <c r="E54" s="83">
        <v>0</v>
      </c>
      <c r="F54" s="83">
        <v>50607.711903380958</v>
      </c>
      <c r="G54" s="83">
        <v>738.27307166666674</v>
      </c>
      <c r="H54" s="83">
        <v>0</v>
      </c>
      <c r="I54" s="83">
        <v>0</v>
      </c>
      <c r="J54" s="84">
        <v>38048.292927338101</v>
      </c>
    </row>
    <row r="55" spans="1:10" ht="14.25" hidden="1" x14ac:dyDescent="0.25">
      <c r="A55" s="18" t="s">
        <v>129</v>
      </c>
      <c r="B55" s="83">
        <v>-18225.796541218184</v>
      </c>
      <c r="C55" s="83">
        <v>0</v>
      </c>
      <c r="D55" s="83">
        <v>0</v>
      </c>
      <c r="E55" s="83">
        <v>0</v>
      </c>
      <c r="F55" s="83">
        <v>50797.830542045449</v>
      </c>
      <c r="G55" s="83">
        <v>961.13960918181829</v>
      </c>
      <c r="H55" s="83">
        <v>0</v>
      </c>
      <c r="I55" s="83">
        <v>0</v>
      </c>
      <c r="J55" s="84">
        <v>32572.034000827265</v>
      </c>
    </row>
    <row r="56" spans="1:10" ht="14.25" hidden="1" x14ac:dyDescent="0.25">
      <c r="A56" s="18" t="s">
        <v>129</v>
      </c>
      <c r="B56" s="83">
        <v>-15695.072540989995</v>
      </c>
      <c r="C56" s="83">
        <v>0</v>
      </c>
      <c r="D56" s="83">
        <v>0</v>
      </c>
      <c r="E56" s="83">
        <v>0</v>
      </c>
      <c r="F56" s="83">
        <v>31661.837351200007</v>
      </c>
      <c r="G56" s="83">
        <v>94.044269850000006</v>
      </c>
      <c r="H56" s="83">
        <v>0</v>
      </c>
      <c r="I56" s="83">
        <v>0</v>
      </c>
      <c r="J56" s="84">
        <v>15966.764810210012</v>
      </c>
    </row>
    <row r="57" spans="1:10" ht="14.25" hidden="1" x14ac:dyDescent="0.25">
      <c r="A57" s="18" t="s">
        <v>130</v>
      </c>
      <c r="B57" s="83">
        <v>-11654.079056778259</v>
      </c>
      <c r="C57" s="83">
        <v>0</v>
      </c>
      <c r="D57" s="83">
        <v>0</v>
      </c>
      <c r="E57" s="83">
        <v>0</v>
      </c>
      <c r="F57" s="83">
        <v>28559.312639130439</v>
      </c>
      <c r="G57" s="83">
        <v>86.956521739130437</v>
      </c>
      <c r="H57" s="83">
        <v>0</v>
      </c>
      <c r="I57" s="83">
        <v>0</v>
      </c>
      <c r="J57" s="84">
        <v>16905.233582352179</v>
      </c>
    </row>
    <row r="58" spans="1:10" ht="14.25" hidden="1" x14ac:dyDescent="0.25">
      <c r="A58" s="18" t="s">
        <v>131</v>
      </c>
      <c r="B58" s="83">
        <v>-7605.9533892761901</v>
      </c>
      <c r="C58" s="83">
        <v>0</v>
      </c>
      <c r="D58" s="83">
        <v>0</v>
      </c>
      <c r="E58" s="83">
        <v>0</v>
      </c>
      <c r="F58" s="83">
        <v>26991.069507095239</v>
      </c>
      <c r="G58" s="83">
        <v>171.47183733333333</v>
      </c>
      <c r="H58" s="83">
        <v>0</v>
      </c>
      <c r="I58" s="83">
        <v>0</v>
      </c>
      <c r="J58" s="84">
        <v>19385.116117819049</v>
      </c>
    </row>
    <row r="59" spans="1:10" ht="14.25" hidden="1" x14ac:dyDescent="0.25">
      <c r="A59" s="18" t="s">
        <v>129</v>
      </c>
      <c r="B59" s="83">
        <v>-6486.6446135904753</v>
      </c>
      <c r="C59" s="83">
        <v>0</v>
      </c>
      <c r="D59" s="83">
        <v>0</v>
      </c>
      <c r="E59" s="83">
        <v>0</v>
      </c>
      <c r="F59" s="83">
        <v>13906.690110904763</v>
      </c>
      <c r="G59" s="83">
        <v>0</v>
      </c>
      <c r="H59" s="83">
        <v>0</v>
      </c>
      <c r="I59" s="83">
        <v>0</v>
      </c>
      <c r="J59" s="84">
        <v>7420.0454973142878</v>
      </c>
    </row>
    <row r="60" spans="1:10" ht="14.25" hidden="1" x14ac:dyDescent="0.25">
      <c r="A60" s="18" t="s">
        <v>132</v>
      </c>
      <c r="B60" s="83">
        <v>-36934.815092568177</v>
      </c>
      <c r="C60" s="83">
        <v>0</v>
      </c>
      <c r="D60" s="83">
        <v>0</v>
      </c>
      <c r="E60" s="83">
        <v>0</v>
      </c>
      <c r="F60" s="83">
        <v>252.85005645454547</v>
      </c>
      <c r="G60" s="83">
        <v>68.181818181818187</v>
      </c>
      <c r="H60" s="83">
        <v>0</v>
      </c>
      <c r="I60" s="83">
        <v>0</v>
      </c>
      <c r="J60" s="84">
        <v>-36681.96503611363</v>
      </c>
    </row>
    <row r="61" spans="1:10" ht="14.25" hidden="1" x14ac:dyDescent="0.25">
      <c r="A61" s="18" t="s">
        <v>133</v>
      </c>
      <c r="B61" s="83">
        <v>-23116.852024345455</v>
      </c>
      <c r="C61" s="83">
        <v>0</v>
      </c>
      <c r="D61" s="83">
        <v>0</v>
      </c>
      <c r="E61" s="83">
        <v>0</v>
      </c>
      <c r="F61" s="83">
        <v>5083.1196220000002</v>
      </c>
      <c r="G61" s="83">
        <v>50</v>
      </c>
      <c r="H61" s="83">
        <v>0</v>
      </c>
      <c r="I61" s="83">
        <v>0</v>
      </c>
      <c r="J61" s="84">
        <v>-18033.732402345457</v>
      </c>
    </row>
    <row r="62" spans="1:10" ht="14.25" hidden="1" x14ac:dyDescent="0.25">
      <c r="A62" s="18" t="s">
        <v>138</v>
      </c>
      <c r="B62" s="83">
        <v>-24143.586426715789</v>
      </c>
      <c r="C62" s="83">
        <v>-8430.3691160947365</v>
      </c>
      <c r="D62" s="83">
        <v>0</v>
      </c>
      <c r="E62" s="83">
        <v>0</v>
      </c>
      <c r="F62" s="83">
        <v>8504.4422559210525</v>
      </c>
      <c r="G62" s="83">
        <v>746.69118442105264</v>
      </c>
      <c r="H62" s="83">
        <v>0</v>
      </c>
      <c r="I62" s="83">
        <v>0</v>
      </c>
      <c r="J62" s="84">
        <v>-15639.144170794736</v>
      </c>
    </row>
    <row r="63" spans="1:10" ht="14.25" hidden="1" x14ac:dyDescent="0.25">
      <c r="A63" s="18" t="s">
        <v>126</v>
      </c>
      <c r="B63" s="83">
        <v>-21738.870232274996</v>
      </c>
      <c r="C63" s="83">
        <v>-17643.337321314997</v>
      </c>
      <c r="D63" s="83">
        <v>0</v>
      </c>
      <c r="E63" s="83">
        <v>0</v>
      </c>
      <c r="F63" s="83">
        <v>5716.3970080999989</v>
      </c>
      <c r="G63" s="83">
        <v>0</v>
      </c>
      <c r="H63" s="83">
        <v>0</v>
      </c>
      <c r="I63" s="83">
        <v>0</v>
      </c>
      <c r="J63" s="84">
        <v>-16022.473224174997</v>
      </c>
    </row>
    <row r="64" spans="1:10" ht="14.25" hidden="1" x14ac:dyDescent="0.25">
      <c r="A64" s="18" t="s">
        <v>127</v>
      </c>
      <c r="B64" s="83">
        <v>-34797.0185190591</v>
      </c>
      <c r="C64" s="83">
        <v>-33139.086868990918</v>
      </c>
      <c r="D64" s="83">
        <v>0</v>
      </c>
      <c r="E64" s="83">
        <v>0</v>
      </c>
      <c r="F64" s="83">
        <v>16644.926276409093</v>
      </c>
      <c r="G64" s="83">
        <v>0</v>
      </c>
      <c r="H64" s="83">
        <v>0</v>
      </c>
      <c r="I64" s="83">
        <v>0</v>
      </c>
      <c r="J64" s="84">
        <v>-18152.092242650007</v>
      </c>
    </row>
    <row r="65" spans="1:10" ht="14.25" hidden="1" x14ac:dyDescent="0.25">
      <c r="A65" s="18" t="s">
        <v>128</v>
      </c>
      <c r="B65" s="83">
        <v>-8485.3103821210534</v>
      </c>
      <c r="C65" s="83">
        <v>0</v>
      </c>
      <c r="D65" s="83">
        <v>0</v>
      </c>
      <c r="E65" s="83">
        <v>0</v>
      </c>
      <c r="F65" s="83">
        <v>8577.6856774736843</v>
      </c>
      <c r="G65" s="83">
        <v>0</v>
      </c>
      <c r="H65" s="83">
        <v>0</v>
      </c>
      <c r="I65" s="83">
        <v>0</v>
      </c>
      <c r="J65" s="84">
        <v>92.375295352630928</v>
      </c>
    </row>
    <row r="66" spans="1:10" ht="14.25" hidden="1" x14ac:dyDescent="0.25">
      <c r="A66" s="18" t="s">
        <v>127</v>
      </c>
      <c r="B66" s="83">
        <v>-28305.762048595454</v>
      </c>
      <c r="C66" s="83">
        <v>0</v>
      </c>
      <c r="D66" s="83">
        <v>0</v>
      </c>
      <c r="E66" s="83">
        <v>0</v>
      </c>
      <c r="F66" s="83">
        <v>698.52092386363631</v>
      </c>
      <c r="G66" s="83">
        <v>0</v>
      </c>
      <c r="H66" s="83">
        <v>0</v>
      </c>
      <c r="I66" s="83">
        <v>0</v>
      </c>
      <c r="J66" s="84">
        <v>-27607.241124731816</v>
      </c>
    </row>
    <row r="67" spans="1:10" ht="14.25" hidden="1" x14ac:dyDescent="0.25">
      <c r="A67" s="18" t="s">
        <v>129</v>
      </c>
      <c r="B67" s="83">
        <v>-22968.740504368179</v>
      </c>
      <c r="C67" s="83">
        <v>0</v>
      </c>
      <c r="D67" s="83">
        <v>0</v>
      </c>
      <c r="E67" s="83">
        <v>0</v>
      </c>
      <c r="F67" s="83">
        <v>4487.344564181818</v>
      </c>
      <c r="G67" s="83">
        <v>168.18181818181819</v>
      </c>
      <c r="H67" s="83">
        <v>0</v>
      </c>
      <c r="I67" s="83">
        <v>0</v>
      </c>
      <c r="J67" s="84">
        <v>-18481.395940186361</v>
      </c>
    </row>
    <row r="68" spans="1:10" ht="14.25" hidden="1" x14ac:dyDescent="0.25">
      <c r="A68" s="18" t="s">
        <v>129</v>
      </c>
      <c r="B68" s="83">
        <v>-18242.248767129997</v>
      </c>
      <c r="C68" s="83">
        <v>0</v>
      </c>
      <c r="D68" s="83">
        <v>0</v>
      </c>
      <c r="E68" s="83">
        <v>0</v>
      </c>
      <c r="F68" s="83">
        <v>2502.2617055000001</v>
      </c>
      <c r="G68" s="83">
        <v>0</v>
      </c>
      <c r="H68" s="83">
        <v>0</v>
      </c>
      <c r="I68" s="83">
        <v>0</v>
      </c>
      <c r="J68" s="84">
        <v>-15739.987061629996</v>
      </c>
    </row>
    <row r="69" spans="1:10" ht="14.25" hidden="1" x14ac:dyDescent="0.25">
      <c r="A69" s="18" t="s">
        <v>130</v>
      </c>
      <c r="B69" s="83">
        <v>-41252.911435452173</v>
      </c>
      <c r="C69" s="83">
        <v>0</v>
      </c>
      <c r="D69" s="83">
        <v>0</v>
      </c>
      <c r="E69" s="83">
        <v>0</v>
      </c>
      <c r="F69" s="83">
        <v>0</v>
      </c>
      <c r="G69" s="83">
        <v>0</v>
      </c>
      <c r="H69" s="83">
        <v>0</v>
      </c>
      <c r="I69" s="83">
        <v>0</v>
      </c>
      <c r="J69" s="84">
        <v>-41252.911435452173</v>
      </c>
    </row>
    <row r="70" spans="1:10" ht="14.25" hidden="1" x14ac:dyDescent="0.25">
      <c r="A70" s="18" t="s">
        <v>131</v>
      </c>
      <c r="B70" s="83">
        <v>-30538.783082215006</v>
      </c>
      <c r="C70" s="83">
        <v>0</v>
      </c>
      <c r="D70" s="83">
        <v>0</v>
      </c>
      <c r="E70" s="83">
        <v>0</v>
      </c>
      <c r="F70" s="83">
        <v>1200.2656437999999</v>
      </c>
      <c r="G70" s="83">
        <v>0</v>
      </c>
      <c r="H70" s="83">
        <v>0</v>
      </c>
      <c r="I70" s="83">
        <v>0</v>
      </c>
      <c r="J70" s="84">
        <v>-29338.517438415005</v>
      </c>
    </row>
    <row r="71" spans="1:10" ht="14.25" hidden="1" x14ac:dyDescent="0.25">
      <c r="A71" s="18" t="s">
        <v>129</v>
      </c>
      <c r="B71" s="83">
        <v>-16441.340143204543</v>
      </c>
      <c r="C71" s="83">
        <v>-5687.7417932681819</v>
      </c>
      <c r="D71" s="83">
        <v>0</v>
      </c>
      <c r="E71" s="83">
        <v>0</v>
      </c>
      <c r="F71" s="83">
        <v>3001.7161145454538</v>
      </c>
      <c r="G71" s="83">
        <v>0</v>
      </c>
      <c r="H71" s="83">
        <v>0</v>
      </c>
      <c r="I71" s="83">
        <v>0</v>
      </c>
      <c r="J71" s="84">
        <v>-13439.624028659089</v>
      </c>
    </row>
    <row r="72" spans="1:10" ht="14.25" hidden="1" x14ac:dyDescent="0.25">
      <c r="A72" s="18" t="s">
        <v>132</v>
      </c>
      <c r="B72" s="83">
        <v>-33950.163312622732</v>
      </c>
      <c r="C72" s="83">
        <v>-26894.748119595457</v>
      </c>
      <c r="D72" s="83">
        <v>0</v>
      </c>
      <c r="E72" s="83">
        <v>0</v>
      </c>
      <c r="F72" s="83">
        <v>3637.539591045454</v>
      </c>
      <c r="G72" s="83">
        <v>0</v>
      </c>
      <c r="H72" s="83">
        <v>0</v>
      </c>
      <c r="I72" s="83">
        <v>0</v>
      </c>
      <c r="J72" s="84">
        <v>-30312.623721577278</v>
      </c>
    </row>
    <row r="73" spans="1:10" ht="14.25" hidden="1" x14ac:dyDescent="0.25">
      <c r="A73" s="18" t="s">
        <v>133</v>
      </c>
      <c r="B73" s="83">
        <v>-10093.778104357141</v>
      </c>
      <c r="C73" s="83">
        <v>-429.43094845714285</v>
      </c>
      <c r="D73" s="83">
        <v>0</v>
      </c>
      <c r="E73" s="83">
        <v>0</v>
      </c>
      <c r="F73" s="83">
        <v>15812.339239190474</v>
      </c>
      <c r="G73" s="83">
        <v>1280.952380952381</v>
      </c>
      <c r="H73" s="83">
        <v>0</v>
      </c>
      <c r="I73" s="83">
        <v>0</v>
      </c>
      <c r="J73" s="84">
        <v>5718.5611348333332</v>
      </c>
    </row>
    <row r="74" spans="1:10" ht="14.25" hidden="1" x14ac:dyDescent="0.25">
      <c r="A74" s="18" t="s">
        <v>139</v>
      </c>
      <c r="B74" s="83">
        <v>-22427.239452064998</v>
      </c>
      <c r="C74" s="83">
        <v>0</v>
      </c>
      <c r="D74" s="83">
        <v>0</v>
      </c>
      <c r="E74" s="83">
        <v>0</v>
      </c>
      <c r="F74" s="83">
        <v>10352.39494525</v>
      </c>
      <c r="G74" s="83">
        <v>2190</v>
      </c>
      <c r="H74" s="83">
        <v>0</v>
      </c>
      <c r="I74" s="83">
        <v>0</v>
      </c>
      <c r="J74" s="84">
        <v>-12074.844506814998</v>
      </c>
    </row>
    <row r="75" spans="1:10" ht="14.25" hidden="1" x14ac:dyDescent="0.25">
      <c r="A75" s="18" t="s">
        <v>126</v>
      </c>
      <c r="B75" s="83">
        <v>-21254.227275369998</v>
      </c>
      <c r="C75" s="83">
        <v>-15466.01374796</v>
      </c>
      <c r="D75" s="83">
        <v>0</v>
      </c>
      <c r="E75" s="83">
        <v>0</v>
      </c>
      <c r="F75" s="83">
        <v>620.38063705000002</v>
      </c>
      <c r="G75" s="83">
        <v>0</v>
      </c>
      <c r="H75" s="83">
        <v>0</v>
      </c>
      <c r="I75" s="83">
        <v>0</v>
      </c>
      <c r="J75" s="84">
        <v>-20633.846638319999</v>
      </c>
    </row>
    <row r="76" spans="1:10" ht="14.25" hidden="1" x14ac:dyDescent="0.25">
      <c r="A76" s="18" t="s">
        <v>127</v>
      </c>
      <c r="B76" s="83">
        <v>-52202.597991880961</v>
      </c>
      <c r="C76" s="83">
        <v>-45442.240816404774</v>
      </c>
      <c r="D76" s="83">
        <v>0</v>
      </c>
      <c r="E76" s="83">
        <v>0</v>
      </c>
      <c r="F76" s="83">
        <v>2048.0618395238093</v>
      </c>
      <c r="G76" s="83">
        <v>619.04761904761904</v>
      </c>
      <c r="H76" s="83">
        <v>0</v>
      </c>
      <c r="I76" s="83">
        <v>0</v>
      </c>
      <c r="J76" s="84">
        <v>-50154.536152357148</v>
      </c>
    </row>
    <row r="77" spans="1:10" ht="14.25" hidden="1" x14ac:dyDescent="0.25">
      <c r="A77" s="18" t="s">
        <v>128</v>
      </c>
      <c r="B77" s="83">
        <v>-49890.836826231571</v>
      </c>
      <c r="C77" s="83">
        <v>-38463.112312921046</v>
      </c>
      <c r="D77" s="83">
        <v>0</v>
      </c>
      <c r="E77" s="83">
        <v>0</v>
      </c>
      <c r="F77" s="83">
        <v>5251.0037130000001</v>
      </c>
      <c r="G77" s="83">
        <v>354.03157894736842</v>
      </c>
      <c r="H77" s="83">
        <v>0</v>
      </c>
      <c r="I77" s="83">
        <v>0</v>
      </c>
      <c r="J77" s="84">
        <v>-44639.833113231572</v>
      </c>
    </row>
    <row r="78" spans="1:10" ht="14.25" hidden="1" x14ac:dyDescent="0.25">
      <c r="A78" s="18" t="s">
        <v>127</v>
      </c>
      <c r="B78" s="83">
        <v>-32568.327223861903</v>
      </c>
      <c r="C78" s="83">
        <v>-25229.327289085712</v>
      </c>
      <c r="D78" s="83">
        <v>-17670.087139047617</v>
      </c>
      <c r="E78" s="83">
        <v>-17670.087139047617</v>
      </c>
      <c r="F78" s="83">
        <v>17458.622039952381</v>
      </c>
      <c r="G78" s="83">
        <v>3609.5795457142854</v>
      </c>
      <c r="H78" s="83">
        <v>0</v>
      </c>
      <c r="I78" s="83">
        <v>0</v>
      </c>
      <c r="J78" s="84">
        <v>-15109.705183909522</v>
      </c>
    </row>
    <row r="79" spans="1:10" ht="14.25" hidden="1" x14ac:dyDescent="0.25">
      <c r="A79" s="18" t="s">
        <v>129</v>
      </c>
      <c r="B79" s="83">
        <v>-42010.22056688572</v>
      </c>
      <c r="C79" s="83">
        <v>-34452.14600720477</v>
      </c>
      <c r="D79" s="83">
        <v>-12075.812077623812</v>
      </c>
      <c r="E79" s="83">
        <v>-12075.812077623812</v>
      </c>
      <c r="F79" s="83">
        <v>22248.815743857147</v>
      </c>
      <c r="G79" s="83">
        <v>1821.4285714285713</v>
      </c>
      <c r="H79" s="83">
        <v>0</v>
      </c>
      <c r="I79" s="83">
        <v>0</v>
      </c>
      <c r="J79" s="84">
        <v>-19761.404823028573</v>
      </c>
    </row>
    <row r="80" spans="1:10" ht="14.25" hidden="1" x14ac:dyDescent="0.25">
      <c r="A80" s="18" t="s">
        <v>129</v>
      </c>
      <c r="B80" s="83">
        <v>-9879.7761638571428</v>
      </c>
      <c r="C80" s="83">
        <v>-8689.1532023476193</v>
      </c>
      <c r="D80" s="83">
        <v>-8689.1532023476193</v>
      </c>
      <c r="E80" s="83">
        <v>-8689.1532023476193</v>
      </c>
      <c r="F80" s="83">
        <v>48687.733905714282</v>
      </c>
      <c r="G80" s="83">
        <v>876.19047619047615</v>
      </c>
      <c r="H80" s="83">
        <v>0</v>
      </c>
      <c r="I80" s="83">
        <v>0</v>
      </c>
      <c r="J80" s="84">
        <v>38807.957741857143</v>
      </c>
    </row>
    <row r="81" spans="1:10" ht="14.25" hidden="1" x14ac:dyDescent="0.25">
      <c r="A81" s="18" t="s">
        <v>130</v>
      </c>
      <c r="B81" s="83">
        <v>-4004.8415128000001</v>
      </c>
      <c r="C81" s="83">
        <v>0</v>
      </c>
      <c r="D81" s="83">
        <v>0</v>
      </c>
      <c r="E81" s="83">
        <v>0</v>
      </c>
      <c r="F81" s="83">
        <v>51180.129966391309</v>
      </c>
      <c r="G81" s="83">
        <v>0</v>
      </c>
      <c r="H81" s="83">
        <v>0</v>
      </c>
      <c r="I81" s="83">
        <v>0</v>
      </c>
      <c r="J81" s="84">
        <v>47175.288453591311</v>
      </c>
    </row>
    <row r="82" spans="1:10" ht="14.25" hidden="1" x14ac:dyDescent="0.25">
      <c r="A82" s="18" t="s">
        <v>131</v>
      </c>
      <c r="B82" s="83">
        <v>-4441.1569962190479</v>
      </c>
      <c r="C82" s="83">
        <v>0</v>
      </c>
      <c r="D82" s="83">
        <v>0</v>
      </c>
      <c r="E82" s="83">
        <v>0</v>
      </c>
      <c r="F82" s="83">
        <v>78570.694501904771</v>
      </c>
      <c r="G82" s="83">
        <v>428.57142857142856</v>
      </c>
      <c r="H82" s="83">
        <v>0</v>
      </c>
      <c r="I82" s="83">
        <v>0</v>
      </c>
      <c r="J82" s="84">
        <v>74129.53750568573</v>
      </c>
    </row>
    <row r="83" spans="1:10" ht="14.25" hidden="1" x14ac:dyDescent="0.25">
      <c r="A83" s="18" t="s">
        <v>129</v>
      </c>
      <c r="B83" s="83">
        <v>-2782.1611457181821</v>
      </c>
      <c r="C83" s="83">
        <v>0</v>
      </c>
      <c r="D83" s="83">
        <v>0</v>
      </c>
      <c r="E83" s="83">
        <v>0</v>
      </c>
      <c r="F83" s="83">
        <v>99552.779264545476</v>
      </c>
      <c r="G83" s="83">
        <v>0</v>
      </c>
      <c r="H83" s="83">
        <v>0</v>
      </c>
      <c r="I83" s="83">
        <v>0</v>
      </c>
      <c r="J83" s="84">
        <v>96770.618118827289</v>
      </c>
    </row>
    <row r="84" spans="1:10" ht="14.25" hidden="1" x14ac:dyDescent="0.25">
      <c r="A84" s="18" t="s">
        <v>132</v>
      </c>
      <c r="B84" s="83">
        <v>-4539.6900536043477</v>
      </c>
      <c r="C84" s="83">
        <v>0</v>
      </c>
      <c r="D84" s="83">
        <v>0</v>
      </c>
      <c r="E84" s="83">
        <v>0</v>
      </c>
      <c r="F84" s="83">
        <v>107776.27455169565</v>
      </c>
      <c r="G84" s="83">
        <v>4077.7743629999995</v>
      </c>
      <c r="H84" s="83">
        <v>4077.7743629999995</v>
      </c>
      <c r="I84" s="83">
        <v>4077.7743629999995</v>
      </c>
      <c r="J84" s="84">
        <v>103236.5844980913</v>
      </c>
    </row>
    <row r="85" spans="1:10" ht="14.25" hidden="1" x14ac:dyDescent="0.25">
      <c r="A85" s="18" t="s">
        <v>133</v>
      </c>
      <c r="B85" s="83">
        <v>-2038.5631441666667</v>
      </c>
      <c r="C85" s="83">
        <v>0</v>
      </c>
      <c r="D85" s="83">
        <v>0</v>
      </c>
      <c r="E85" s="83">
        <v>0</v>
      </c>
      <c r="F85" s="83">
        <v>157643.88186319047</v>
      </c>
      <c r="G85" s="83">
        <v>7030.3455238095248</v>
      </c>
      <c r="H85" s="83">
        <v>3515.1727619047624</v>
      </c>
      <c r="I85" s="83">
        <v>3515.1727619047624</v>
      </c>
      <c r="J85" s="84">
        <v>155605.31871902381</v>
      </c>
    </row>
    <row r="86" spans="1:10" ht="14.25" x14ac:dyDescent="0.25">
      <c r="A86" s="18" t="s">
        <v>256</v>
      </c>
      <c r="B86" s="160">
        <v>-12600.484023068422</v>
      </c>
      <c r="C86" s="160">
        <v>0</v>
      </c>
      <c r="D86" s="160">
        <v>0</v>
      </c>
      <c r="E86" s="160">
        <v>0</v>
      </c>
      <c r="F86" s="160">
        <v>182985.74685497896</v>
      </c>
      <c r="G86" s="160">
        <v>1127.3813015578946</v>
      </c>
      <c r="H86" s="160">
        <v>1127.3813015578946</v>
      </c>
      <c r="I86" s="160">
        <v>1127.3813015578946</v>
      </c>
      <c r="J86" s="40">
        <v>170385.26283191054</v>
      </c>
    </row>
    <row r="87" spans="1:10" ht="14.25" x14ac:dyDescent="0.25">
      <c r="A87" s="18" t="s">
        <v>126</v>
      </c>
      <c r="B87" s="160">
        <v>-5615.6538013600002</v>
      </c>
      <c r="C87" s="160">
        <v>0</v>
      </c>
      <c r="D87" s="160">
        <v>0</v>
      </c>
      <c r="E87" s="160">
        <v>0</v>
      </c>
      <c r="F87" s="160">
        <v>163689.43833940884</v>
      </c>
      <c r="G87" s="160">
        <v>12018.167919308824</v>
      </c>
      <c r="H87" s="160">
        <v>12017.568886250001</v>
      </c>
      <c r="I87" s="160">
        <v>0</v>
      </c>
      <c r="J87" s="40">
        <v>158073.78453804884</v>
      </c>
    </row>
    <row r="88" spans="1:10" ht="14.25" x14ac:dyDescent="0.25">
      <c r="A88" s="18" t="s">
        <v>127</v>
      </c>
      <c r="B88" s="160">
        <v>-3465.4034589050002</v>
      </c>
      <c r="C88" s="160">
        <v>0</v>
      </c>
      <c r="D88" s="160">
        <v>0</v>
      </c>
      <c r="E88" s="160">
        <v>0</v>
      </c>
      <c r="F88" s="160">
        <v>188102.7029269</v>
      </c>
      <c r="G88" s="160">
        <v>32621.305098749999</v>
      </c>
      <c r="H88" s="160">
        <v>32621.305098749999</v>
      </c>
      <c r="I88" s="160">
        <v>0</v>
      </c>
      <c r="J88" s="40">
        <v>184637.29946799501</v>
      </c>
    </row>
    <row r="89" spans="1:10" ht="14.25" x14ac:dyDescent="0.25">
      <c r="A89" s="18" t="s">
        <v>257</v>
      </c>
      <c r="B89" s="160">
        <v>-4660.0663568095242</v>
      </c>
      <c r="C89" s="160">
        <v>0</v>
      </c>
      <c r="D89" s="160">
        <v>0</v>
      </c>
      <c r="E89" s="160">
        <v>0</v>
      </c>
      <c r="F89" s="160">
        <v>235436.16015652381</v>
      </c>
      <c r="G89" s="160">
        <v>54913.348227380964</v>
      </c>
      <c r="H89" s="160">
        <v>53657.058561714301</v>
      </c>
      <c r="I89" s="160">
        <v>0</v>
      </c>
      <c r="J89" s="40">
        <v>230776.09379971429</v>
      </c>
    </row>
    <row r="90" spans="1:10" ht="14.25" x14ac:dyDescent="0.25">
      <c r="A90" s="18" t="s">
        <v>127</v>
      </c>
      <c r="B90" s="160">
        <v>-6623.2711130099997</v>
      </c>
      <c r="C90" s="160">
        <v>0</v>
      </c>
      <c r="D90" s="160">
        <v>0</v>
      </c>
      <c r="E90" s="160">
        <v>0</v>
      </c>
      <c r="F90" s="160">
        <v>204193.76919004996</v>
      </c>
      <c r="G90" s="160">
        <v>70562.003462800029</v>
      </c>
      <c r="H90" s="160">
        <v>70485.478494150026</v>
      </c>
      <c r="I90" s="160">
        <v>0</v>
      </c>
      <c r="J90" s="40">
        <v>197570.49807703996</v>
      </c>
    </row>
    <row r="91" spans="1:10" ht="14.25" x14ac:dyDescent="0.25">
      <c r="A91" s="18" t="s">
        <v>256</v>
      </c>
      <c r="B91" s="160">
        <v>-7223.3991951999997</v>
      </c>
      <c r="C91" s="160">
        <v>0</v>
      </c>
      <c r="D91" s="160">
        <v>0</v>
      </c>
      <c r="E91" s="160">
        <v>0</v>
      </c>
      <c r="F91" s="160">
        <v>176754.43913434999</v>
      </c>
      <c r="G91" s="160">
        <v>70655.081598149991</v>
      </c>
      <c r="H91" s="160">
        <v>70505.081598149991</v>
      </c>
      <c r="I91" s="160">
        <v>0</v>
      </c>
      <c r="J91" s="40">
        <v>169531.03993914998</v>
      </c>
    </row>
    <row r="92" spans="1:10" ht="14.25" x14ac:dyDescent="0.25">
      <c r="A92" s="18" t="s">
        <v>256</v>
      </c>
      <c r="B92" s="160">
        <v>-5932.5088729909094</v>
      </c>
      <c r="C92" s="160">
        <v>0</v>
      </c>
      <c r="D92" s="160">
        <v>0</v>
      </c>
      <c r="E92" s="160">
        <v>0</v>
      </c>
      <c r="F92" s="160">
        <v>191040.36448695452</v>
      </c>
      <c r="G92" s="160">
        <v>70235.636142318181</v>
      </c>
      <c r="H92" s="160">
        <v>70071.816505954543</v>
      </c>
      <c r="I92" s="160">
        <v>0</v>
      </c>
      <c r="J92" s="40">
        <v>185107.85561396362</v>
      </c>
    </row>
    <row r="93" spans="1:10" ht="14.25" x14ac:dyDescent="0.25">
      <c r="A93" s="18" t="s">
        <v>130</v>
      </c>
      <c r="B93" s="160">
        <v>-6712.1450965045451</v>
      </c>
      <c r="C93" s="160">
        <v>0</v>
      </c>
      <c r="D93" s="160">
        <v>0</v>
      </c>
      <c r="E93" s="160">
        <v>0</v>
      </c>
      <c r="F93" s="160">
        <v>163236.56805622726</v>
      </c>
      <c r="G93" s="160">
        <v>60463.88427436362</v>
      </c>
      <c r="H93" s="160">
        <v>60395.702456181803</v>
      </c>
      <c r="I93" s="160">
        <v>0</v>
      </c>
      <c r="J93" s="40">
        <v>156524.42295972272</v>
      </c>
    </row>
    <row r="94" spans="1:10" ht="14.25" x14ac:dyDescent="0.25">
      <c r="A94" s="18" t="s">
        <v>131</v>
      </c>
      <c r="B94" s="160">
        <v>-3424.2055773047623</v>
      </c>
      <c r="C94" s="160">
        <v>0</v>
      </c>
      <c r="D94" s="160">
        <v>0</v>
      </c>
      <c r="E94" s="160">
        <v>0</v>
      </c>
      <c r="F94" s="160">
        <v>145426.91985814285</v>
      </c>
      <c r="G94" s="160">
        <v>60400.084164095235</v>
      </c>
      <c r="H94" s="160">
        <v>60400.084164095235</v>
      </c>
      <c r="I94" s="160">
        <v>0</v>
      </c>
      <c r="J94" s="40">
        <v>142002.71428083809</v>
      </c>
    </row>
    <row r="95" spans="1:10" ht="14.25" x14ac:dyDescent="0.25">
      <c r="A95" s="18" t="s">
        <v>129</v>
      </c>
      <c r="B95" s="160">
        <v>-4000.4383561999998</v>
      </c>
      <c r="C95" s="160">
        <v>0</v>
      </c>
      <c r="D95" s="160">
        <v>0</v>
      </c>
      <c r="E95" s="160">
        <v>0</v>
      </c>
      <c r="F95" s="160">
        <v>108677.600792</v>
      </c>
      <c r="G95" s="160">
        <v>40367.114948000002</v>
      </c>
      <c r="H95" s="160">
        <v>40367.114948000002</v>
      </c>
      <c r="I95" s="160">
        <v>0</v>
      </c>
      <c r="J95" s="40">
        <v>104677.1624358</v>
      </c>
    </row>
    <row r="96" spans="1:10" ht="14.25" x14ac:dyDescent="0.25">
      <c r="A96" s="18" t="s">
        <v>132</v>
      </c>
      <c r="B96" s="160">
        <v>-11279.836138295239</v>
      </c>
      <c r="C96" s="160">
        <v>0</v>
      </c>
      <c r="D96" s="160">
        <v>0</v>
      </c>
      <c r="E96" s="160">
        <v>0</v>
      </c>
      <c r="F96" s="160">
        <v>71366.087153238099</v>
      </c>
      <c r="G96" s="160">
        <v>27898.989490047617</v>
      </c>
      <c r="H96" s="160">
        <v>27898.989490047617</v>
      </c>
      <c r="I96" s="160">
        <v>0</v>
      </c>
      <c r="J96" s="40">
        <v>60086.251014942856</v>
      </c>
    </row>
    <row r="97" spans="1:10" ht="14.25" x14ac:dyDescent="0.25">
      <c r="A97" s="18" t="s">
        <v>133</v>
      </c>
      <c r="B97" s="160">
        <v>-7343.862752776191</v>
      </c>
      <c r="C97" s="160">
        <v>0</v>
      </c>
      <c r="D97" s="160">
        <v>0</v>
      </c>
      <c r="E97" s="160">
        <v>0</v>
      </c>
      <c r="F97" s="160">
        <v>80186.295092952379</v>
      </c>
      <c r="G97" s="160">
        <v>6746.4732850476184</v>
      </c>
      <c r="H97" s="160">
        <v>6746.4732850476184</v>
      </c>
      <c r="I97" s="160">
        <v>0</v>
      </c>
      <c r="J97" s="40">
        <v>72842.432340176194</v>
      </c>
    </row>
    <row r="98" spans="1:10" ht="14.25" x14ac:dyDescent="0.25">
      <c r="A98" s="18" t="s">
        <v>258</v>
      </c>
      <c r="B98" s="160">
        <v>-27212</v>
      </c>
      <c r="C98" s="160">
        <v>0</v>
      </c>
      <c r="D98" s="160">
        <v>0</v>
      </c>
      <c r="E98" s="160">
        <v>0</v>
      </c>
      <c r="F98" s="160">
        <v>78510</v>
      </c>
      <c r="G98" s="160">
        <v>0</v>
      </c>
      <c r="H98" s="160">
        <v>0</v>
      </c>
      <c r="I98" s="160">
        <v>0</v>
      </c>
      <c r="J98" s="40">
        <v>51298</v>
      </c>
    </row>
    <row r="99" spans="1:10" ht="14.25" x14ac:dyDescent="0.25">
      <c r="A99" s="18" t="s">
        <v>126</v>
      </c>
      <c r="B99" s="160">
        <v>-6938.8649492571421</v>
      </c>
      <c r="C99" s="160">
        <v>0</v>
      </c>
      <c r="D99" s="160">
        <v>0</v>
      </c>
      <c r="E99" s="160">
        <v>0</v>
      </c>
      <c r="F99" s="160">
        <v>82371.931012285713</v>
      </c>
      <c r="G99" s="160">
        <v>0</v>
      </c>
      <c r="H99" s="160">
        <v>0</v>
      </c>
      <c r="I99" s="160">
        <v>0</v>
      </c>
      <c r="J99" s="40">
        <v>75433.066063028571</v>
      </c>
    </row>
    <row r="100" spans="1:10" ht="14.25" x14ac:dyDescent="0.25">
      <c r="A100" s="18" t="s">
        <v>127</v>
      </c>
      <c r="B100" s="160">
        <v>-20249.852257304545</v>
      </c>
      <c r="C100" s="160">
        <v>-13676.406653704546</v>
      </c>
      <c r="D100" s="160">
        <v>-13676.406653704546</v>
      </c>
      <c r="E100" s="160">
        <v>-13676.406653704546</v>
      </c>
      <c r="F100" s="160">
        <v>80865.822938454527</v>
      </c>
      <c r="G100" s="160">
        <v>45.454545454545453</v>
      </c>
      <c r="H100" s="160">
        <v>0</v>
      </c>
      <c r="I100" s="160">
        <v>0</v>
      </c>
      <c r="J100" s="40">
        <v>60615.970681149978</v>
      </c>
    </row>
    <row r="101" spans="1:10" ht="14.25" x14ac:dyDescent="0.25">
      <c r="A101" s="18" t="s">
        <v>257</v>
      </c>
      <c r="B101" s="160">
        <v>-27600.6577631</v>
      </c>
      <c r="C101" s="160">
        <v>-22266.777981671428</v>
      </c>
      <c r="D101" s="160">
        <v>-22266.777981671428</v>
      </c>
      <c r="E101" s="160">
        <v>-22266.777981671428</v>
      </c>
      <c r="F101" s="160">
        <v>162340.00692166665</v>
      </c>
      <c r="G101" s="160">
        <v>16.051187142857142</v>
      </c>
      <c r="H101" s="160">
        <v>0</v>
      </c>
      <c r="I101" s="160">
        <v>0</v>
      </c>
      <c r="J101" s="40">
        <v>134739.34915856665</v>
      </c>
    </row>
    <row r="102" spans="1:10" ht="14.25" x14ac:dyDescent="0.25">
      <c r="A102" s="18" t="s">
        <v>127</v>
      </c>
      <c r="B102" s="160">
        <v>-10751.024455229999</v>
      </c>
      <c r="C102" s="160">
        <v>-6328.1015385749997</v>
      </c>
      <c r="D102" s="160">
        <v>-6328.1015385749997</v>
      </c>
      <c r="E102" s="160">
        <v>-6328.1015385749997</v>
      </c>
      <c r="F102" s="160">
        <v>154492.2913055</v>
      </c>
      <c r="G102" s="160">
        <v>250</v>
      </c>
      <c r="H102" s="160">
        <v>0</v>
      </c>
      <c r="I102" s="160">
        <v>0</v>
      </c>
      <c r="J102" s="40">
        <v>143741.26685026998</v>
      </c>
    </row>
    <row r="103" spans="1:10" ht="14.25" x14ac:dyDescent="0.25">
      <c r="A103" s="18" t="s">
        <v>259</v>
      </c>
      <c r="B103" s="160">
        <v>-10474.399690036364</v>
      </c>
      <c r="C103" s="160">
        <v>-1864.4989821318181</v>
      </c>
      <c r="D103" s="160">
        <v>-1864.4989821318181</v>
      </c>
      <c r="E103" s="160">
        <v>-1864.4989821318181</v>
      </c>
      <c r="F103" s="160">
        <v>154223.61185190908</v>
      </c>
      <c r="G103" s="160">
        <v>0</v>
      </c>
      <c r="H103" s="160">
        <v>0</v>
      </c>
      <c r="I103" s="160">
        <v>0</v>
      </c>
      <c r="J103" s="40">
        <v>143749.21216187271</v>
      </c>
    </row>
    <row r="104" spans="1:10" ht="14.25" x14ac:dyDescent="0.25">
      <c r="A104" s="18" t="s">
        <v>259</v>
      </c>
      <c r="B104" s="160">
        <v>-10553.03884532174</v>
      </c>
      <c r="C104" s="160">
        <v>0</v>
      </c>
      <c r="D104" s="160">
        <v>0</v>
      </c>
      <c r="E104" s="160">
        <v>0</v>
      </c>
      <c r="F104" s="160">
        <v>146821.8785950435</v>
      </c>
      <c r="G104" s="160">
        <v>252.17391304347825</v>
      </c>
      <c r="H104" s="160">
        <v>0</v>
      </c>
      <c r="I104" s="160">
        <v>0</v>
      </c>
      <c r="J104" s="40">
        <v>136268.83974972175</v>
      </c>
    </row>
    <row r="105" spans="1:10" ht="14.25" x14ac:dyDescent="0.25">
      <c r="A105" s="18" t="s">
        <v>130</v>
      </c>
      <c r="B105" s="160">
        <v>-6929.1393442666667</v>
      </c>
      <c r="C105" s="160">
        <v>0</v>
      </c>
      <c r="D105" s="160">
        <v>0</v>
      </c>
      <c r="E105" s="160">
        <v>0</v>
      </c>
      <c r="F105" s="160">
        <v>171973.14317304766</v>
      </c>
      <c r="G105" s="160">
        <v>0</v>
      </c>
      <c r="H105" s="160">
        <v>0</v>
      </c>
      <c r="I105" s="160">
        <v>0</v>
      </c>
      <c r="J105" s="40">
        <v>165044.00382878099</v>
      </c>
    </row>
    <row r="106" spans="1:10" ht="14.25" x14ac:dyDescent="0.25">
      <c r="A106" s="18" t="s">
        <v>131</v>
      </c>
      <c r="B106" s="160">
        <v>-4500.3688524619047</v>
      </c>
      <c r="C106" s="160">
        <v>0</v>
      </c>
      <c r="D106" s="160">
        <v>0</v>
      </c>
      <c r="E106" s="160">
        <v>0</v>
      </c>
      <c r="F106" s="160">
        <v>141737.30538828572</v>
      </c>
      <c r="G106" s="160">
        <v>9.5238095238095237</v>
      </c>
      <c r="H106" s="160">
        <v>0</v>
      </c>
      <c r="I106" s="160">
        <v>0</v>
      </c>
      <c r="J106" s="40">
        <v>137236.93653582383</v>
      </c>
    </row>
    <row r="107" spans="1:10" ht="14.25" x14ac:dyDescent="0.25">
      <c r="A107" s="18" t="s">
        <v>129</v>
      </c>
      <c r="B107" s="160">
        <v>-36693.866588827266</v>
      </c>
      <c r="C107" s="160">
        <v>-28584.16639012727</v>
      </c>
      <c r="D107" s="160">
        <v>-28584.16639012727</v>
      </c>
      <c r="E107" s="160">
        <v>-28584.16639012727</v>
      </c>
      <c r="F107" s="160">
        <v>231249.96661209091</v>
      </c>
      <c r="G107" s="160">
        <v>0</v>
      </c>
      <c r="H107" s="160">
        <v>0</v>
      </c>
      <c r="I107" s="160">
        <v>0</v>
      </c>
      <c r="J107" s="40">
        <v>194556.10002326366</v>
      </c>
    </row>
    <row r="108" spans="1:10" ht="14.25" x14ac:dyDescent="0.25">
      <c r="A108" s="18" t="s">
        <v>132</v>
      </c>
      <c r="B108" s="160">
        <v>-59332.337346938089</v>
      </c>
      <c r="C108" s="160">
        <v>-54493.878590776185</v>
      </c>
      <c r="D108" s="160">
        <v>-54493.878590776185</v>
      </c>
      <c r="E108" s="160">
        <v>-54493.878590776185</v>
      </c>
      <c r="F108" s="160">
        <v>306518.38919533335</v>
      </c>
      <c r="G108" s="160">
        <v>0</v>
      </c>
      <c r="H108" s="160">
        <v>0</v>
      </c>
      <c r="I108" s="160">
        <v>0</v>
      </c>
      <c r="J108" s="40">
        <v>247186.05184839526</v>
      </c>
    </row>
    <row r="109" spans="1:10" ht="14.25" x14ac:dyDescent="0.25">
      <c r="A109" s="18" t="s">
        <v>133</v>
      </c>
      <c r="B109" s="160">
        <v>-31600.814706863639</v>
      </c>
      <c r="C109" s="160">
        <v>-23895.552318640912</v>
      </c>
      <c r="D109" s="160">
        <v>-23895.552318640912</v>
      </c>
      <c r="E109" s="160">
        <v>-23895.552318640912</v>
      </c>
      <c r="F109" s="160">
        <v>297666.25441868184</v>
      </c>
      <c r="G109" s="160">
        <v>841.5454545454545</v>
      </c>
      <c r="H109" s="160">
        <v>0</v>
      </c>
      <c r="I109" s="160">
        <v>0</v>
      </c>
      <c r="J109" s="40">
        <v>266065.43971181818</v>
      </c>
    </row>
    <row r="110" spans="1:10" ht="14.25" x14ac:dyDescent="0.25">
      <c r="A110" s="18" t="s">
        <v>260</v>
      </c>
      <c r="B110" s="160">
        <v>-17419.71403438889</v>
      </c>
      <c r="C110" s="160">
        <v>-12172.729542033332</v>
      </c>
      <c r="D110" s="160">
        <v>-12172.729542033332</v>
      </c>
      <c r="E110" s="160">
        <v>-12172.729542033332</v>
      </c>
      <c r="F110" s="160">
        <v>325061.11440594448</v>
      </c>
      <c r="G110" s="160">
        <v>1394.4444444444443</v>
      </c>
      <c r="H110" s="160">
        <v>0</v>
      </c>
      <c r="I110" s="160">
        <v>0</v>
      </c>
      <c r="J110" s="40">
        <v>307641.40037155559</v>
      </c>
    </row>
    <row r="111" spans="1:10" ht="14.25" x14ac:dyDescent="0.25">
      <c r="A111" s="18" t="s">
        <v>126</v>
      </c>
      <c r="B111" s="160">
        <v>-18426.82605624737</v>
      </c>
      <c r="C111" s="160">
        <v>-9610.0704686421068</v>
      </c>
      <c r="D111" s="160">
        <v>-9610.0704686421068</v>
      </c>
      <c r="E111" s="160">
        <v>-9610.0704686421068</v>
      </c>
      <c r="F111" s="160">
        <v>309030.52280157892</v>
      </c>
      <c r="G111" s="160">
        <v>0</v>
      </c>
      <c r="H111" s="160">
        <v>0</v>
      </c>
      <c r="I111" s="160">
        <v>0</v>
      </c>
      <c r="J111" s="40">
        <v>290603.69674533157</v>
      </c>
    </row>
    <row r="112" spans="1:10" ht="14.25" x14ac:dyDescent="0.25">
      <c r="A112" s="18" t="s">
        <v>127</v>
      </c>
      <c r="B112" s="160">
        <v>-14569.645242372728</v>
      </c>
      <c r="C112" s="160">
        <v>-8666.725690686364</v>
      </c>
      <c r="D112" s="160">
        <v>-8666.725690686364</v>
      </c>
      <c r="E112" s="160">
        <v>-8666.725690686364</v>
      </c>
      <c r="F112" s="160">
        <v>267087.46179977275</v>
      </c>
      <c r="G112" s="160">
        <v>222.72727272727272</v>
      </c>
      <c r="H112" s="160">
        <v>0</v>
      </c>
      <c r="I112" s="160">
        <v>0</v>
      </c>
      <c r="J112" s="40">
        <v>252517.81655740002</v>
      </c>
    </row>
    <row r="113" spans="1:10" ht="14.25" x14ac:dyDescent="0.25">
      <c r="A113" s="18" t="s">
        <v>257</v>
      </c>
      <c r="B113" s="160">
        <v>-12851.853431785714</v>
      </c>
      <c r="C113" s="160">
        <v>-7294.1015726904761</v>
      </c>
      <c r="D113" s="160">
        <v>-7294.1015726904761</v>
      </c>
      <c r="E113" s="160">
        <v>-7294.1015726904761</v>
      </c>
      <c r="F113" s="160">
        <v>301385.19931971421</v>
      </c>
      <c r="G113" s="160">
        <v>4654.1664230952374</v>
      </c>
      <c r="H113" s="160">
        <v>0</v>
      </c>
      <c r="I113" s="160">
        <v>0</v>
      </c>
      <c r="J113" s="40">
        <v>288533.3458879285</v>
      </c>
    </row>
    <row r="114" spans="1:10" ht="14.25" x14ac:dyDescent="0.25">
      <c r="A114" s="18" t="s">
        <v>127</v>
      </c>
      <c r="B114" s="160">
        <v>-6838.5960389649999</v>
      </c>
      <c r="C114" s="160">
        <v>-4218.2812444499996</v>
      </c>
      <c r="D114" s="160">
        <v>-4218.2812444499996</v>
      </c>
      <c r="E114" s="160">
        <v>-4218.2812444499996</v>
      </c>
      <c r="F114" s="160">
        <v>402263.26006959996</v>
      </c>
      <c r="G114" s="160">
        <v>23742.16578155</v>
      </c>
      <c r="H114" s="160">
        <v>0</v>
      </c>
      <c r="I114" s="160">
        <v>0</v>
      </c>
      <c r="J114" s="40">
        <v>395424.66403063497</v>
      </c>
    </row>
    <row r="115" spans="1:10" ht="14.25" x14ac:dyDescent="0.25">
      <c r="A115" s="18" t="s">
        <v>259</v>
      </c>
      <c r="B115" s="160">
        <v>-5729.4399375739131</v>
      </c>
      <c r="C115" s="160">
        <v>-4230.9563430521739</v>
      </c>
      <c r="D115" s="160">
        <v>-4230.9563430521739</v>
      </c>
      <c r="E115" s="160">
        <v>-4230.9563430521739</v>
      </c>
      <c r="F115" s="160">
        <v>454878.85207017395</v>
      </c>
      <c r="G115" s="160">
        <v>32582.608695652172</v>
      </c>
      <c r="H115" s="160">
        <v>0</v>
      </c>
      <c r="I115" s="160">
        <v>0</v>
      </c>
      <c r="J115" s="40">
        <v>449149.41213260003</v>
      </c>
    </row>
    <row r="116" spans="1:10" ht="14.25" x14ac:dyDescent="0.25">
      <c r="A116" s="18" t="s">
        <v>259</v>
      </c>
      <c r="B116" s="160">
        <v>-8210.6484018238098</v>
      </c>
      <c r="C116" s="160">
        <v>0</v>
      </c>
      <c r="D116" s="160">
        <v>0</v>
      </c>
      <c r="E116" s="160">
        <v>0</v>
      </c>
      <c r="F116" s="160">
        <v>463652.40015195246</v>
      </c>
      <c r="G116" s="160">
        <v>20671.531898238096</v>
      </c>
      <c r="H116" s="160">
        <v>0</v>
      </c>
      <c r="I116" s="160">
        <v>0</v>
      </c>
      <c r="J116" s="40">
        <v>455441.75175012863</v>
      </c>
    </row>
    <row r="117" spans="1:10" ht="14.25" x14ac:dyDescent="0.25">
      <c r="A117" s="18" t="s">
        <v>130</v>
      </c>
      <c r="B117" s="160">
        <v>-3959.687484440909</v>
      </c>
      <c r="C117" s="160">
        <v>0</v>
      </c>
      <c r="D117" s="160">
        <v>0</v>
      </c>
      <c r="E117" s="160">
        <v>0</v>
      </c>
      <c r="F117" s="160">
        <v>469454.35032290913</v>
      </c>
      <c r="G117" s="160">
        <v>28731.922272727275</v>
      </c>
      <c r="H117" s="160">
        <v>0</v>
      </c>
      <c r="I117" s="160">
        <v>0</v>
      </c>
      <c r="J117" s="40">
        <v>465494.66283846821</v>
      </c>
    </row>
    <row r="118" spans="1:10" ht="14.25" x14ac:dyDescent="0.25">
      <c r="A118" s="18" t="s">
        <v>131</v>
      </c>
      <c r="B118" s="160">
        <v>-7027.2492172238099</v>
      </c>
      <c r="C118" s="160">
        <v>0</v>
      </c>
      <c r="D118" s="160">
        <v>0</v>
      </c>
      <c r="E118" s="160">
        <v>0</v>
      </c>
      <c r="F118" s="160">
        <v>455655.92919671431</v>
      </c>
      <c r="G118" s="160">
        <v>10638.095238095239</v>
      </c>
      <c r="H118" s="160">
        <v>0</v>
      </c>
      <c r="I118" s="160">
        <v>0</v>
      </c>
      <c r="J118" s="40">
        <v>448628.67997949052</v>
      </c>
    </row>
    <row r="119" spans="1:10" ht="14.25" x14ac:dyDescent="0.25">
      <c r="A119" s="18" t="s">
        <v>129</v>
      </c>
      <c r="B119" s="160">
        <v>-9208.2685709727266</v>
      </c>
      <c r="C119" s="160">
        <v>0</v>
      </c>
      <c r="D119" s="160">
        <v>0</v>
      </c>
      <c r="E119" s="160">
        <v>0</v>
      </c>
      <c r="F119" s="160">
        <v>459290.3565727729</v>
      </c>
      <c r="G119" s="160">
        <v>10086.363636454545</v>
      </c>
      <c r="H119" s="160">
        <v>0</v>
      </c>
      <c r="I119" s="160">
        <v>0</v>
      </c>
      <c r="J119" s="40">
        <v>450082.08800180018</v>
      </c>
    </row>
    <row r="120" spans="1:10" ht="14.25" x14ac:dyDescent="0.25">
      <c r="A120" s="18" t="s">
        <v>132</v>
      </c>
      <c r="B120" s="161">
        <v>-6296.4462951363648</v>
      </c>
      <c r="C120" s="161">
        <v>0</v>
      </c>
      <c r="D120" s="161">
        <v>0</v>
      </c>
      <c r="E120" s="161">
        <v>0</v>
      </c>
      <c r="F120" s="161">
        <v>421989.48358399997</v>
      </c>
      <c r="G120" s="161">
        <v>4454.5454545909097</v>
      </c>
      <c r="H120" s="161">
        <v>0</v>
      </c>
      <c r="I120" s="161">
        <v>0</v>
      </c>
      <c r="J120" s="162">
        <v>415693.03728886362</v>
      </c>
    </row>
    <row r="121" spans="1:10" ht="14.25" x14ac:dyDescent="0.25">
      <c r="A121" s="18" t="s">
        <v>133</v>
      </c>
      <c r="B121" s="161">
        <v>-4748.4752023636365</v>
      </c>
      <c r="C121" s="161">
        <v>0</v>
      </c>
      <c r="D121" s="161">
        <v>0</v>
      </c>
      <c r="E121" s="161">
        <v>0</v>
      </c>
      <c r="F121" s="161">
        <v>404598.7359243636</v>
      </c>
      <c r="G121" s="161">
        <v>2181.7727272727275</v>
      </c>
      <c r="H121" s="161">
        <v>0</v>
      </c>
      <c r="I121" s="161">
        <v>0</v>
      </c>
      <c r="J121" s="162">
        <v>399850.26072199998</v>
      </c>
    </row>
    <row r="122" spans="1:10" ht="14.25" x14ac:dyDescent="0.25">
      <c r="A122" s="18" t="s">
        <v>261</v>
      </c>
      <c r="B122" s="161">
        <v>-7356.5226207736841</v>
      </c>
      <c r="C122" s="161">
        <v>0</v>
      </c>
      <c r="D122" s="161">
        <v>0</v>
      </c>
      <c r="E122" s="161">
        <v>0</v>
      </c>
      <c r="F122" s="161">
        <v>380888.339798</v>
      </c>
      <c r="G122" s="161">
        <v>0</v>
      </c>
      <c r="H122" s="161">
        <v>0</v>
      </c>
      <c r="I122" s="161">
        <v>0</v>
      </c>
      <c r="J122" s="162">
        <v>373531.8171772263</v>
      </c>
    </row>
    <row r="123" spans="1:10" ht="14.25" x14ac:dyDescent="0.25">
      <c r="A123" s="18" t="s">
        <v>126</v>
      </c>
      <c r="B123" s="160">
        <v>-9326.66061644</v>
      </c>
      <c r="C123" s="160">
        <v>0</v>
      </c>
      <c r="D123" s="160">
        <v>0</v>
      </c>
      <c r="E123" s="160">
        <v>0</v>
      </c>
      <c r="F123" s="160">
        <v>388794.29505039996</v>
      </c>
      <c r="G123" s="160">
        <v>0</v>
      </c>
      <c r="H123" s="160">
        <v>0</v>
      </c>
      <c r="I123" s="160">
        <v>0</v>
      </c>
      <c r="J123" s="40">
        <v>379467.63443395996</v>
      </c>
    </row>
    <row r="124" spans="1:10" ht="14.25" x14ac:dyDescent="0.25">
      <c r="A124" s="18" t="s">
        <v>127</v>
      </c>
      <c r="B124" s="160">
        <v>-3862.0512764818181</v>
      </c>
      <c r="C124" s="160">
        <v>0</v>
      </c>
      <c r="D124" s="160">
        <v>0</v>
      </c>
      <c r="E124" s="160">
        <v>0</v>
      </c>
      <c r="F124" s="160">
        <v>397358.96631186368</v>
      </c>
      <c r="G124" s="160">
        <v>6409.6484911818179</v>
      </c>
      <c r="H124" s="160">
        <v>0</v>
      </c>
      <c r="I124" s="160">
        <v>0</v>
      </c>
      <c r="J124" s="40">
        <v>393496.91503538185</v>
      </c>
    </row>
    <row r="125" spans="1:10" ht="14.25" x14ac:dyDescent="0.25">
      <c r="A125" s="18" t="s">
        <v>257</v>
      </c>
      <c r="B125" s="160">
        <v>-6310.8635029333336</v>
      </c>
      <c r="C125" s="160">
        <v>0</v>
      </c>
      <c r="D125" s="160">
        <v>0</v>
      </c>
      <c r="E125" s="160">
        <v>0</v>
      </c>
      <c r="F125" s="160">
        <v>380084.48093995237</v>
      </c>
      <c r="G125" s="160">
        <v>14105.000926761904</v>
      </c>
      <c r="H125" s="160">
        <v>0</v>
      </c>
      <c r="I125" s="160">
        <v>0</v>
      </c>
      <c r="J125" s="40">
        <v>373773.61743701901</v>
      </c>
    </row>
    <row r="126" spans="1:10" ht="14.25" x14ac:dyDescent="0.25">
      <c r="A126" s="18" t="s">
        <v>127</v>
      </c>
      <c r="B126" s="160">
        <v>-4203.2732387523811</v>
      </c>
      <c r="C126" s="160">
        <v>0</v>
      </c>
      <c r="D126" s="160">
        <v>0</v>
      </c>
      <c r="E126" s="160">
        <v>0</v>
      </c>
      <c r="F126" s="160">
        <v>368451.9927711428</v>
      </c>
      <c r="G126" s="160">
        <v>3033.3333333333335</v>
      </c>
      <c r="H126" s="160">
        <v>0</v>
      </c>
      <c r="I126" s="160">
        <v>0</v>
      </c>
      <c r="J126" s="40">
        <v>364248.71953239042</v>
      </c>
    </row>
    <row r="127" spans="1:10" ht="14.25" x14ac:dyDescent="0.25">
      <c r="A127" s="18" t="s">
        <v>259</v>
      </c>
      <c r="B127" s="160">
        <v>-7271.9982721136366</v>
      </c>
      <c r="C127" s="160">
        <v>0</v>
      </c>
      <c r="D127" s="160">
        <v>0</v>
      </c>
      <c r="E127" s="160">
        <v>0</v>
      </c>
      <c r="F127" s="160">
        <v>376189.36200354545</v>
      </c>
      <c r="G127" s="160">
        <v>5371.4697384999999</v>
      </c>
      <c r="H127" s="160">
        <v>0</v>
      </c>
      <c r="I127" s="160">
        <v>0</v>
      </c>
      <c r="J127" s="40">
        <v>368917.36373143183</v>
      </c>
    </row>
    <row r="128" spans="1:10" ht="14.25" x14ac:dyDescent="0.25">
      <c r="A128" s="18" t="s">
        <v>259</v>
      </c>
      <c r="B128" s="160">
        <v>-7636.6211301400008</v>
      </c>
      <c r="C128" s="160">
        <v>0</v>
      </c>
      <c r="D128" s="160">
        <v>0</v>
      </c>
      <c r="E128" s="160">
        <v>0</v>
      </c>
      <c r="F128" s="160">
        <v>330417.04163865</v>
      </c>
      <c r="G128" s="160">
        <v>9440.1202193000008</v>
      </c>
      <c r="H128" s="160">
        <v>0</v>
      </c>
      <c r="I128" s="160">
        <v>0</v>
      </c>
      <c r="J128" s="40">
        <v>322780.42050851003</v>
      </c>
    </row>
    <row r="129" spans="1:10" ht="14.25" x14ac:dyDescent="0.25">
      <c r="A129" s="18" t="s">
        <v>130</v>
      </c>
      <c r="B129" s="160">
        <v>-4016.0974389391308</v>
      </c>
      <c r="C129" s="160">
        <v>0</v>
      </c>
      <c r="D129" s="160">
        <v>0</v>
      </c>
      <c r="E129" s="160">
        <v>0</v>
      </c>
      <c r="F129" s="160">
        <v>297508</v>
      </c>
      <c r="G129" s="160">
        <v>100</v>
      </c>
      <c r="H129" s="160">
        <v>0</v>
      </c>
      <c r="I129" s="160">
        <v>0</v>
      </c>
      <c r="J129" s="40">
        <v>293491.90256106085</v>
      </c>
    </row>
    <row r="130" spans="1:10" ht="14.25" x14ac:dyDescent="0.25">
      <c r="A130" s="18" t="s">
        <v>131</v>
      </c>
      <c r="B130" s="160">
        <v>-3503.1485975285718</v>
      </c>
      <c r="C130" s="160">
        <v>0</v>
      </c>
      <c r="D130" s="160">
        <v>0</v>
      </c>
      <c r="E130" s="160">
        <v>0</v>
      </c>
      <c r="F130" s="160">
        <v>266843.09910266666</v>
      </c>
      <c r="G130" s="160">
        <v>1370.4761904761904</v>
      </c>
      <c r="H130" s="160">
        <v>0</v>
      </c>
      <c r="I130" s="160">
        <v>0</v>
      </c>
      <c r="J130" s="40">
        <v>263339.95050513808</v>
      </c>
    </row>
  </sheetData>
  <hyperlinks>
    <hyperlink ref="A1" location="List!A1" display="List!A1" xr:uid="{00000000-0004-0000-2300-000000000000}"/>
  </hyperlinks>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7"/>
  <sheetViews>
    <sheetView zoomScale="110" zoomScaleNormal="110" workbookViewId="0">
      <selection activeCell="L10" sqref="L10"/>
    </sheetView>
  </sheetViews>
  <sheetFormatPr defaultColWidth="8.77734375" defaultRowHeight="16.5" x14ac:dyDescent="0.3"/>
  <cols>
    <col min="1" max="5" width="8.77734375" style="18"/>
    <col min="6" max="16384" width="8.77734375" style="16"/>
  </cols>
  <sheetData>
    <row r="1" spans="1:5" x14ac:dyDescent="0.3">
      <c r="A1" s="198" t="s">
        <v>284</v>
      </c>
      <c r="B1" s="195" t="s">
        <v>262</v>
      </c>
      <c r="C1" s="195" t="s">
        <v>263</v>
      </c>
      <c r="D1" s="195" t="s">
        <v>264</v>
      </c>
      <c r="E1" s="200" t="s">
        <v>286</v>
      </c>
    </row>
    <row r="2" spans="1:5" x14ac:dyDescent="0.3">
      <c r="A2" s="132">
        <v>2.7397260273972603E-3</v>
      </c>
      <c r="B2" s="163">
        <v>7.9192</v>
      </c>
      <c r="C2" s="163">
        <v>9.5273000000000003</v>
      </c>
      <c r="D2" s="163">
        <v>10.0731</v>
      </c>
      <c r="E2" s="163">
        <v>10.537000000000001</v>
      </c>
    </row>
    <row r="3" spans="1:5" x14ac:dyDescent="0.3">
      <c r="A3" s="132">
        <v>8.3333333333333329E-2</v>
      </c>
      <c r="B3" s="163">
        <v>8.0237999999999996</v>
      </c>
      <c r="C3" s="163">
        <v>9.5289000000000001</v>
      </c>
      <c r="D3" s="163">
        <v>10.1006</v>
      </c>
      <c r="E3" s="163">
        <v>10.5557</v>
      </c>
    </row>
    <row r="4" spans="1:5" x14ac:dyDescent="0.3">
      <c r="A4" s="132">
        <v>0.25</v>
      </c>
      <c r="B4" s="163">
        <v>8.2395999999999994</v>
      </c>
      <c r="C4" s="163">
        <v>9.5321999999999996</v>
      </c>
      <c r="D4" s="163">
        <v>10.1571</v>
      </c>
      <c r="E4" s="163">
        <v>10.5943</v>
      </c>
    </row>
    <row r="5" spans="1:5" x14ac:dyDescent="0.3">
      <c r="A5" s="132">
        <v>0.5</v>
      </c>
      <c r="B5" s="163">
        <v>8.5469000000000008</v>
      </c>
      <c r="C5" s="163">
        <v>9.6648999999999994</v>
      </c>
      <c r="D5" s="163">
        <v>10.2395</v>
      </c>
      <c r="E5" s="163">
        <v>10.65</v>
      </c>
    </row>
    <row r="6" spans="1:5" x14ac:dyDescent="0.3">
      <c r="A6" s="132">
        <v>0.75</v>
      </c>
      <c r="B6" s="163">
        <v>8.8473000000000006</v>
      </c>
      <c r="C6" s="163">
        <v>9.8606999999999996</v>
      </c>
      <c r="D6" s="163">
        <v>10.3187</v>
      </c>
      <c r="E6" s="163">
        <v>10.795299999999999</v>
      </c>
    </row>
    <row r="7" spans="1:5" x14ac:dyDescent="0.3">
      <c r="A7" s="132">
        <v>1</v>
      </c>
      <c r="B7" s="163">
        <v>9.0425000000000004</v>
      </c>
      <c r="C7" s="163">
        <v>10.086399999999999</v>
      </c>
      <c r="D7" s="163">
        <v>10.3911</v>
      </c>
      <c r="E7" s="163">
        <v>10.786199999999999</v>
      </c>
    </row>
    <row r="8" spans="1:5" x14ac:dyDescent="0.3">
      <c r="A8" s="132">
        <v>2</v>
      </c>
      <c r="B8" s="163">
        <v>9.4675999999999991</v>
      </c>
      <c r="C8" s="163">
        <v>10.543699999999999</v>
      </c>
      <c r="D8" s="163">
        <v>10.6595</v>
      </c>
      <c r="E8" s="163">
        <v>10.9567</v>
      </c>
    </row>
    <row r="9" spans="1:5" x14ac:dyDescent="0.3">
      <c r="A9" s="132">
        <v>3</v>
      </c>
      <c r="B9" s="163">
        <v>9.6561000000000003</v>
      </c>
      <c r="C9" s="163">
        <v>10.739699999999999</v>
      </c>
      <c r="D9" s="163">
        <v>10.821300000000001</v>
      </c>
      <c r="E9" s="163">
        <v>11.1196</v>
      </c>
    </row>
    <row r="10" spans="1:5" x14ac:dyDescent="0.3">
      <c r="A10" s="132">
        <v>4</v>
      </c>
      <c r="B10" s="163">
        <v>9.7939000000000007</v>
      </c>
      <c r="C10" s="163">
        <v>10.915800000000001</v>
      </c>
      <c r="D10" s="163">
        <v>10.973100000000001</v>
      </c>
      <c r="E10" s="163">
        <v>11.266</v>
      </c>
    </row>
    <row r="11" spans="1:5" x14ac:dyDescent="0.3">
      <c r="A11" s="132">
        <v>5</v>
      </c>
      <c r="B11" s="163">
        <v>9.8665000000000003</v>
      </c>
      <c r="C11" s="163">
        <v>10.9648</v>
      </c>
      <c r="D11" s="163">
        <v>11.0684</v>
      </c>
      <c r="E11" s="163">
        <v>11.3813</v>
      </c>
    </row>
    <row r="12" spans="1:5" x14ac:dyDescent="0.3">
      <c r="A12" s="132">
        <v>7</v>
      </c>
      <c r="B12" s="163">
        <v>9.9466999999999999</v>
      </c>
      <c r="C12" s="163">
        <v>11.0389</v>
      </c>
      <c r="D12" s="163">
        <v>11.1945</v>
      </c>
      <c r="E12" s="163">
        <v>11.5891</v>
      </c>
    </row>
    <row r="13" spans="1:5" x14ac:dyDescent="0.3">
      <c r="A13" s="132">
        <v>10</v>
      </c>
      <c r="B13" s="163">
        <v>10.021800000000001</v>
      </c>
      <c r="C13" s="163">
        <v>11.137</v>
      </c>
      <c r="D13" s="163">
        <v>11.352399999999999</v>
      </c>
      <c r="E13" s="163">
        <v>11.788600000000001</v>
      </c>
    </row>
    <row r="14" spans="1:5" x14ac:dyDescent="0.3">
      <c r="A14" s="132">
        <v>15</v>
      </c>
      <c r="B14" s="163">
        <v>10.048400000000001</v>
      </c>
      <c r="C14" s="163">
        <v>11.1629</v>
      </c>
      <c r="D14" s="163">
        <v>11.4259</v>
      </c>
      <c r="E14" s="163">
        <v>11.9422</v>
      </c>
    </row>
    <row r="15" spans="1:5" x14ac:dyDescent="0.3">
      <c r="A15" s="132">
        <v>20</v>
      </c>
      <c r="B15" s="163">
        <v>10.0642</v>
      </c>
      <c r="C15" s="163">
        <v>11.1782</v>
      </c>
      <c r="D15" s="163">
        <v>11.460800000000001</v>
      </c>
      <c r="E15" s="163">
        <v>12.017200000000001</v>
      </c>
    </row>
    <row r="16" spans="1:5" x14ac:dyDescent="0.3">
      <c r="A16" s="18">
        <v>30</v>
      </c>
      <c r="B16" s="163">
        <v>10.095800000000001</v>
      </c>
      <c r="C16" s="163">
        <v>11.2088</v>
      </c>
      <c r="D16" s="163">
        <v>11.5304</v>
      </c>
      <c r="E16" s="163">
        <v>12.167400000000001</v>
      </c>
    </row>
    <row r="17" spans="1:1" x14ac:dyDescent="0.3">
      <c r="A17" s="1"/>
    </row>
  </sheetData>
  <phoneticPr fontId="189" type="noConversion"/>
  <hyperlinks>
    <hyperlink ref="A1" location="List!A1" display="List!A1" xr:uid="{00000000-0004-0000-2400-000000000000}"/>
  </hyperlinks>
  <pageMargins left="0.7" right="0.7" top="0.75" bottom="0.75" header="0.3" footer="0.3"/>
  <pageSetup paperSize="9" orientation="portrait" r:id="rId1"/>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257"/>
  <sheetViews>
    <sheetView zoomScale="120" zoomScaleNormal="120" workbookViewId="0">
      <pane ySplit="1" topLeftCell="A2" activePane="bottomLeft" state="frozen"/>
      <selection pane="bottomLeft" activeCell="M26" sqref="M26"/>
    </sheetView>
  </sheetViews>
  <sheetFormatPr defaultColWidth="8.77734375" defaultRowHeight="14.25" x14ac:dyDescent="0.25"/>
  <cols>
    <col min="1" max="1" width="10.21875" style="18" bestFit="1" customWidth="1"/>
    <col min="2" max="2" width="18.88671875" style="1" customWidth="1"/>
    <col min="3" max="16384" width="8.77734375" style="1"/>
  </cols>
  <sheetData>
    <row r="1" spans="1:5" ht="28.5" x14ac:dyDescent="0.25">
      <c r="A1" s="199" t="s">
        <v>284</v>
      </c>
      <c r="B1" s="77" t="s">
        <v>265</v>
      </c>
      <c r="C1" s="77" t="s">
        <v>266</v>
      </c>
      <c r="D1" s="77" t="s">
        <v>267</v>
      </c>
      <c r="E1" s="77" t="s">
        <v>268</v>
      </c>
    </row>
    <row r="2" spans="1:5" x14ac:dyDescent="0.25">
      <c r="A2" s="78">
        <v>43111</v>
      </c>
      <c r="B2" s="79">
        <v>6</v>
      </c>
      <c r="C2" s="79">
        <v>6.2927</v>
      </c>
      <c r="D2" s="79">
        <v>5.7061000000000002</v>
      </c>
      <c r="E2" s="79">
        <v>10.100300000000001</v>
      </c>
    </row>
    <row r="3" spans="1:5" x14ac:dyDescent="0.25">
      <c r="A3" s="78">
        <v>43118</v>
      </c>
      <c r="B3" s="79">
        <v>6</v>
      </c>
      <c r="C3" s="79">
        <v>6.3440000000000003</v>
      </c>
      <c r="D3" s="79">
        <v>5.7682000000000002</v>
      </c>
      <c r="E3" s="79">
        <v>10.0626</v>
      </c>
    </row>
    <row r="4" spans="1:5" x14ac:dyDescent="0.25">
      <c r="A4" s="78">
        <v>43125</v>
      </c>
      <c r="B4" s="79">
        <v>6</v>
      </c>
      <c r="C4" s="79">
        <v>6.3087999999999997</v>
      </c>
      <c r="D4" s="79">
        <v>5.7393000000000001</v>
      </c>
      <c r="E4" s="79">
        <v>9.9914000000000005</v>
      </c>
    </row>
    <row r="5" spans="1:5" x14ac:dyDescent="0.25">
      <c r="A5" s="78">
        <v>43132</v>
      </c>
      <c r="B5" s="79">
        <v>6</v>
      </c>
      <c r="C5" s="79">
        <v>6.3090999999999999</v>
      </c>
      <c r="D5" s="79">
        <v>5.7346000000000004</v>
      </c>
      <c r="E5" s="79">
        <v>9.9655000000000005</v>
      </c>
    </row>
    <row r="6" spans="1:5" x14ac:dyDescent="0.25">
      <c r="A6" s="78">
        <v>43139</v>
      </c>
      <c r="B6" s="79">
        <v>6</v>
      </c>
      <c r="C6" s="79">
        <v>6.3009000000000004</v>
      </c>
      <c r="D6" s="79">
        <v>5.6938000000000004</v>
      </c>
      <c r="E6" s="79">
        <v>9.8500999999999994</v>
      </c>
    </row>
    <row r="7" spans="1:5" x14ac:dyDescent="0.25">
      <c r="A7" s="78">
        <v>43146</v>
      </c>
      <c r="B7" s="79">
        <v>6</v>
      </c>
      <c r="C7" s="79">
        <v>6.3045</v>
      </c>
      <c r="D7" s="79">
        <v>5.7222999999999997</v>
      </c>
      <c r="E7" s="79">
        <v>9.7047000000000008</v>
      </c>
    </row>
    <row r="8" spans="1:5" x14ac:dyDescent="0.25">
      <c r="A8" s="78">
        <v>43153</v>
      </c>
      <c r="B8" s="79">
        <v>6</v>
      </c>
      <c r="C8" s="79">
        <v>6.2095000000000002</v>
      </c>
      <c r="D8" s="79">
        <v>5.6032000000000002</v>
      </c>
      <c r="E8" s="79">
        <v>9.7199000000000009</v>
      </c>
    </row>
    <row r="9" spans="1:5" x14ac:dyDescent="0.25">
      <c r="A9" s="78">
        <v>43160</v>
      </c>
      <c r="B9" s="79">
        <v>6</v>
      </c>
      <c r="C9" s="79">
        <v>6.2232000000000003</v>
      </c>
      <c r="D9" s="79">
        <v>5.6580000000000004</v>
      </c>
      <c r="E9" s="79">
        <v>9.6815999999999995</v>
      </c>
    </row>
    <row r="10" spans="1:5" x14ac:dyDescent="0.25">
      <c r="A10" s="78">
        <v>43166</v>
      </c>
      <c r="B10" s="79">
        <v>6</v>
      </c>
      <c r="C10" s="79">
        <v>6.1993999999999998</v>
      </c>
      <c r="D10" s="79">
        <v>5.5610999999999997</v>
      </c>
      <c r="E10" s="79">
        <v>9.7349999999999994</v>
      </c>
    </row>
    <row r="11" spans="1:5" x14ac:dyDescent="0.25">
      <c r="A11" s="78">
        <v>43174</v>
      </c>
      <c r="B11" s="79">
        <v>6</v>
      </c>
      <c r="C11" s="79">
        <v>6.3094000000000001</v>
      </c>
      <c r="D11" s="79">
        <v>5.7454000000000001</v>
      </c>
      <c r="E11" s="79">
        <v>9.6927000000000003</v>
      </c>
    </row>
    <row r="12" spans="1:5" x14ac:dyDescent="0.25">
      <c r="A12" s="78">
        <v>43181</v>
      </c>
      <c r="B12" s="79">
        <v>6</v>
      </c>
      <c r="C12" s="79">
        <v>6.3022999999999998</v>
      </c>
      <c r="D12" s="79">
        <v>5.7582000000000004</v>
      </c>
      <c r="E12" s="79">
        <v>9.6372999999999998</v>
      </c>
    </row>
    <row r="13" spans="1:5" x14ac:dyDescent="0.25">
      <c r="A13" s="78">
        <v>43189</v>
      </c>
      <c r="B13" s="79">
        <v>6</v>
      </c>
      <c r="C13" s="79">
        <v>6.3673999999999999</v>
      </c>
      <c r="D13" s="79">
        <v>5.8071000000000002</v>
      </c>
      <c r="E13" s="79">
        <v>9.6997</v>
      </c>
    </row>
    <row r="14" spans="1:5" x14ac:dyDescent="0.25">
      <c r="A14" s="78">
        <v>43195</v>
      </c>
      <c r="B14" s="79">
        <v>6</v>
      </c>
      <c r="C14" s="79">
        <v>6.4707999999999997</v>
      </c>
      <c r="D14" s="79">
        <v>5.8601000000000001</v>
      </c>
      <c r="E14" s="79">
        <v>9.7288999999999994</v>
      </c>
    </row>
    <row r="15" spans="1:5" x14ac:dyDescent="0.25">
      <c r="A15" s="78">
        <v>43202</v>
      </c>
      <c r="B15" s="79">
        <v>6</v>
      </c>
      <c r="C15" s="79">
        <v>6.4718</v>
      </c>
      <c r="D15" s="79">
        <v>5.8555000000000001</v>
      </c>
      <c r="E15" s="79">
        <v>9.6959999999999997</v>
      </c>
    </row>
    <row r="16" spans="1:5" x14ac:dyDescent="0.25">
      <c r="A16" s="78">
        <v>43209</v>
      </c>
      <c r="B16" s="79">
        <v>6</v>
      </c>
      <c r="C16" s="79">
        <v>6.4652000000000003</v>
      </c>
      <c r="D16" s="79">
        <v>5.9047999999999998</v>
      </c>
      <c r="E16" s="79">
        <v>9.7010000000000005</v>
      </c>
    </row>
    <row r="17" spans="1:5" x14ac:dyDescent="0.25">
      <c r="A17" s="78">
        <v>43216</v>
      </c>
      <c r="B17" s="79">
        <v>6</v>
      </c>
      <c r="C17" s="79">
        <v>6.4715999999999996</v>
      </c>
      <c r="D17" s="79">
        <v>5.9268000000000001</v>
      </c>
      <c r="E17" s="79">
        <v>9.7304999999999993</v>
      </c>
    </row>
    <row r="18" spans="1:5" x14ac:dyDescent="0.25">
      <c r="A18" s="78">
        <v>43217</v>
      </c>
      <c r="B18" s="79">
        <v>6</v>
      </c>
      <c r="C18" s="79">
        <v>6.4782000000000002</v>
      </c>
      <c r="D18" s="79">
        <v>5.9824999999999999</v>
      </c>
      <c r="E18" s="79">
        <v>9.6991999999999994</v>
      </c>
    </row>
    <row r="19" spans="1:5" x14ac:dyDescent="0.25">
      <c r="A19" s="78">
        <v>43223</v>
      </c>
      <c r="B19" s="79">
        <v>6</v>
      </c>
      <c r="C19" s="79">
        <v>6.4939</v>
      </c>
      <c r="D19" s="79">
        <v>5.9291999999999998</v>
      </c>
      <c r="E19" s="79">
        <v>9.8404000000000007</v>
      </c>
    </row>
    <row r="20" spans="1:5" x14ac:dyDescent="0.25">
      <c r="A20" s="78">
        <v>43230</v>
      </c>
      <c r="B20" s="79">
        <v>6</v>
      </c>
      <c r="C20" s="79">
        <v>6.5266999999999999</v>
      </c>
      <c r="D20" s="79">
        <v>5.9702999999999999</v>
      </c>
      <c r="E20" s="79">
        <v>9.7392000000000003</v>
      </c>
    </row>
    <row r="21" spans="1:5" x14ac:dyDescent="0.25">
      <c r="A21" s="78">
        <v>43237</v>
      </c>
      <c r="B21" s="79">
        <v>6</v>
      </c>
      <c r="C21" s="79">
        <v>6.5084999999999997</v>
      </c>
      <c r="D21" s="79">
        <v>5.9846000000000004</v>
      </c>
      <c r="E21" s="79">
        <v>9.7302999999999997</v>
      </c>
    </row>
    <row r="22" spans="1:5" x14ac:dyDescent="0.25">
      <c r="A22" s="78">
        <v>43244</v>
      </c>
      <c r="B22" s="79">
        <v>6</v>
      </c>
      <c r="C22" s="79">
        <v>6.5137</v>
      </c>
      <c r="D22" s="79">
        <v>5.9809000000000001</v>
      </c>
      <c r="E22" s="79">
        <v>9.7334999999999994</v>
      </c>
    </row>
    <row r="23" spans="1:5" x14ac:dyDescent="0.25">
      <c r="A23" s="78">
        <v>43251</v>
      </c>
      <c r="B23" s="79">
        <v>6</v>
      </c>
      <c r="C23" s="79">
        <v>6.5214999999999996</v>
      </c>
      <c r="D23" s="79">
        <v>5.9885999999999999</v>
      </c>
      <c r="E23" s="79">
        <v>9.7155000000000005</v>
      </c>
    </row>
    <row r="24" spans="1:5" x14ac:dyDescent="0.25">
      <c r="A24" s="78">
        <v>43258</v>
      </c>
      <c r="B24" s="79">
        <v>6</v>
      </c>
      <c r="C24" s="79">
        <v>6.5328999999999997</v>
      </c>
      <c r="D24" s="79">
        <v>5.9279000000000002</v>
      </c>
      <c r="E24" s="79">
        <v>9.74</v>
      </c>
    </row>
    <row r="25" spans="1:5" x14ac:dyDescent="0.25">
      <c r="A25" s="78">
        <v>43265</v>
      </c>
      <c r="B25" s="79">
        <v>6</v>
      </c>
      <c r="C25" s="79">
        <v>6.5453999999999999</v>
      </c>
      <c r="D25" s="79">
        <v>5.9474</v>
      </c>
      <c r="E25" s="79">
        <v>9.7644000000000002</v>
      </c>
    </row>
    <row r="26" spans="1:5" x14ac:dyDescent="0.25">
      <c r="A26" s="78">
        <v>43272</v>
      </c>
      <c r="B26" s="79">
        <v>6</v>
      </c>
      <c r="C26" s="79">
        <v>6.5069999999999997</v>
      </c>
      <c r="D26" s="79">
        <v>5.8802000000000003</v>
      </c>
      <c r="E26" s="79">
        <v>9.8348999999999993</v>
      </c>
    </row>
    <row r="27" spans="1:5" x14ac:dyDescent="0.25">
      <c r="A27" s="78">
        <v>43280</v>
      </c>
      <c r="B27" s="79">
        <v>6</v>
      </c>
      <c r="C27" s="79">
        <v>6.5461999999999998</v>
      </c>
      <c r="D27" s="79">
        <v>5.9324000000000003</v>
      </c>
      <c r="E27" s="79">
        <v>9.8259000000000007</v>
      </c>
    </row>
    <row r="28" spans="1:5" x14ac:dyDescent="0.25">
      <c r="A28" s="78">
        <v>43285</v>
      </c>
      <c r="B28" s="79">
        <v>6</v>
      </c>
      <c r="C28" s="79">
        <v>6.5286999999999997</v>
      </c>
      <c r="D28" s="79">
        <v>5.9053000000000004</v>
      </c>
      <c r="E28" s="79">
        <v>9.8465000000000007</v>
      </c>
    </row>
    <row r="29" spans="1:5" x14ac:dyDescent="0.25">
      <c r="A29" s="78">
        <v>43293</v>
      </c>
      <c r="B29" s="79">
        <v>6</v>
      </c>
      <c r="C29" s="79">
        <v>6.5667999999999997</v>
      </c>
      <c r="D29" s="79">
        <v>5.8963000000000001</v>
      </c>
      <c r="E29" s="79">
        <v>9.8452999999999999</v>
      </c>
    </row>
    <row r="30" spans="1:5" x14ac:dyDescent="0.25">
      <c r="A30" s="78">
        <v>43300</v>
      </c>
      <c r="B30" s="79">
        <v>6</v>
      </c>
      <c r="C30" s="79">
        <v>6.5552000000000001</v>
      </c>
      <c r="D30" s="79">
        <v>5.9272</v>
      </c>
      <c r="E30" s="79">
        <v>9.7139000000000006</v>
      </c>
    </row>
    <row r="31" spans="1:5" x14ac:dyDescent="0.25">
      <c r="A31" s="78">
        <v>43307</v>
      </c>
      <c r="B31" s="79">
        <v>6</v>
      </c>
      <c r="C31" s="79">
        <v>6.569</v>
      </c>
      <c r="D31" s="79">
        <v>5.9066999999999998</v>
      </c>
      <c r="E31" s="79">
        <v>9.5937000000000001</v>
      </c>
    </row>
    <row r="32" spans="1:5" x14ac:dyDescent="0.25">
      <c r="A32" s="78">
        <v>43314</v>
      </c>
      <c r="B32" s="79">
        <v>6</v>
      </c>
      <c r="C32" s="79">
        <v>6.5869</v>
      </c>
      <c r="D32" s="79">
        <v>5.9179000000000004</v>
      </c>
      <c r="E32" s="79">
        <v>9.5975999999999999</v>
      </c>
    </row>
    <row r="33" spans="1:5" x14ac:dyDescent="0.25">
      <c r="A33" s="78">
        <v>43312</v>
      </c>
      <c r="B33" s="79">
        <v>6</v>
      </c>
      <c r="C33" s="79">
        <v>6.5838999999999999</v>
      </c>
      <c r="D33" s="79">
        <v>5.8764000000000003</v>
      </c>
      <c r="E33" s="79">
        <v>9.5802999999999994</v>
      </c>
    </row>
    <row r="34" spans="1:5" x14ac:dyDescent="0.25">
      <c r="A34" s="78">
        <v>43321</v>
      </c>
      <c r="B34" s="79">
        <v>6</v>
      </c>
      <c r="C34" s="79">
        <v>6.5896999999999997</v>
      </c>
      <c r="D34" s="79">
        <v>5.8700999999999999</v>
      </c>
      <c r="E34" s="79">
        <v>9.5602</v>
      </c>
    </row>
    <row r="35" spans="1:5" x14ac:dyDescent="0.25">
      <c r="A35" s="78">
        <v>43328</v>
      </c>
      <c r="B35" s="79">
        <v>6</v>
      </c>
      <c r="C35" s="79">
        <v>6.5686999999999998</v>
      </c>
      <c r="D35" s="79">
        <v>5.9138999999999999</v>
      </c>
      <c r="E35" s="79">
        <v>9.5120000000000005</v>
      </c>
    </row>
    <row r="36" spans="1:5" x14ac:dyDescent="0.25">
      <c r="A36" s="78">
        <v>43335</v>
      </c>
      <c r="B36" s="79">
        <v>6</v>
      </c>
      <c r="C36" s="79">
        <v>6.6017999999999999</v>
      </c>
      <c r="D36" s="79">
        <v>5.8856000000000002</v>
      </c>
      <c r="E36" s="79">
        <v>9.4917999999999996</v>
      </c>
    </row>
    <row r="37" spans="1:5" x14ac:dyDescent="0.25">
      <c r="A37" s="78">
        <v>43342</v>
      </c>
      <c r="B37" s="79">
        <v>6</v>
      </c>
      <c r="C37" s="79">
        <v>6.6052</v>
      </c>
      <c r="D37" s="79">
        <v>5.8341000000000003</v>
      </c>
      <c r="E37" s="79">
        <v>9.5874000000000006</v>
      </c>
    </row>
    <row r="38" spans="1:5" x14ac:dyDescent="0.25">
      <c r="A38" s="78">
        <v>43349</v>
      </c>
      <c r="B38" s="79">
        <v>6</v>
      </c>
      <c r="C38" s="79">
        <v>6.6338999999999997</v>
      </c>
      <c r="D38" s="79">
        <v>5.8068999999999997</v>
      </c>
      <c r="E38" s="79">
        <v>9.6931999999999992</v>
      </c>
    </row>
    <row r="39" spans="1:5" x14ac:dyDescent="0.25">
      <c r="A39" s="78">
        <v>43356</v>
      </c>
      <c r="B39" s="79">
        <v>6</v>
      </c>
      <c r="C39" s="79">
        <v>6.7365000000000004</v>
      </c>
      <c r="D39" s="79">
        <v>5.7808999999999999</v>
      </c>
      <c r="E39" s="79">
        <v>9.7882999999999996</v>
      </c>
    </row>
    <row r="40" spans="1:5" x14ac:dyDescent="0.25">
      <c r="A40" s="78">
        <v>43370</v>
      </c>
      <c r="B40" s="79">
        <v>6</v>
      </c>
      <c r="C40" s="79">
        <v>6.7201000000000004</v>
      </c>
      <c r="D40" s="79">
        <v>5.7862</v>
      </c>
      <c r="E40" s="79">
        <v>9.7851999999999997</v>
      </c>
    </row>
    <row r="41" spans="1:5" x14ac:dyDescent="0.25">
      <c r="A41" s="78">
        <v>43371</v>
      </c>
      <c r="B41" s="79">
        <v>6</v>
      </c>
      <c r="C41" s="79">
        <v>6.6970000000000001</v>
      </c>
      <c r="D41" s="79">
        <v>5.8005000000000004</v>
      </c>
      <c r="E41" s="79">
        <v>9.7525999999999993</v>
      </c>
    </row>
    <row r="42" spans="1:5" x14ac:dyDescent="0.25">
      <c r="A42" s="78">
        <v>43377</v>
      </c>
      <c r="B42" s="79">
        <v>6</v>
      </c>
      <c r="C42" s="79">
        <v>6.7030000000000003</v>
      </c>
      <c r="D42" s="79">
        <v>5.8468999999999998</v>
      </c>
      <c r="E42" s="79">
        <v>9.7251999999999992</v>
      </c>
    </row>
    <row r="43" spans="1:5" x14ac:dyDescent="0.25">
      <c r="A43" s="78">
        <v>43391</v>
      </c>
      <c r="B43" s="79">
        <v>6</v>
      </c>
      <c r="C43" s="79">
        <v>6.6680000000000001</v>
      </c>
      <c r="D43" s="79">
        <v>5.8949999999999996</v>
      </c>
      <c r="E43" s="79">
        <v>9.6308000000000007</v>
      </c>
    </row>
    <row r="44" spans="1:5" x14ac:dyDescent="0.25">
      <c r="A44" s="78">
        <v>43398</v>
      </c>
      <c r="B44" s="79">
        <v>6</v>
      </c>
      <c r="C44" s="79">
        <v>6.6372</v>
      </c>
      <c r="D44" s="79">
        <v>5.9756</v>
      </c>
      <c r="E44" s="79">
        <v>9.5565999999999995</v>
      </c>
    </row>
    <row r="45" spans="1:5" x14ac:dyDescent="0.25">
      <c r="A45" s="78">
        <v>43405</v>
      </c>
      <c r="B45" s="79">
        <v>6</v>
      </c>
      <c r="C45" s="79">
        <v>6.633</v>
      </c>
      <c r="D45" s="79">
        <v>5.9776999999999996</v>
      </c>
      <c r="E45" s="79">
        <v>9.5821000000000005</v>
      </c>
    </row>
    <row r="46" spans="1:5" x14ac:dyDescent="0.25">
      <c r="A46" s="78">
        <v>43412</v>
      </c>
      <c r="B46" s="79">
        <v>6</v>
      </c>
      <c r="C46" s="79">
        <v>6.5991999999999997</v>
      </c>
      <c r="D46" s="79">
        <v>5.9248000000000003</v>
      </c>
      <c r="E46" s="79">
        <v>9.5775000000000006</v>
      </c>
    </row>
    <row r="47" spans="1:5" x14ac:dyDescent="0.25">
      <c r="A47" s="78">
        <v>43419</v>
      </c>
      <c r="B47" s="79">
        <v>6</v>
      </c>
      <c r="C47" s="79">
        <v>6.6326999999999998</v>
      </c>
      <c r="D47" s="79">
        <v>5.9306000000000001</v>
      </c>
      <c r="E47" s="79">
        <v>9.6088000000000005</v>
      </c>
    </row>
    <row r="48" spans="1:5" x14ac:dyDescent="0.25">
      <c r="A48" s="78">
        <v>43426</v>
      </c>
      <c r="B48" s="79">
        <v>6</v>
      </c>
      <c r="C48" s="79">
        <v>6.6580000000000004</v>
      </c>
      <c r="D48" s="79">
        <v>5.9363999999999999</v>
      </c>
      <c r="E48" s="79">
        <v>9.6470000000000002</v>
      </c>
    </row>
    <row r="49" spans="1:5" x14ac:dyDescent="0.25">
      <c r="A49" s="78">
        <v>43433</v>
      </c>
      <c r="B49" s="79">
        <v>6</v>
      </c>
      <c r="C49" s="79">
        <v>6.6501999999999999</v>
      </c>
      <c r="D49" s="79">
        <v>5.968</v>
      </c>
      <c r="E49" s="79">
        <v>9.6229999999999993</v>
      </c>
    </row>
    <row r="50" spans="1:5" x14ac:dyDescent="0.25">
      <c r="A50" s="78">
        <v>43440</v>
      </c>
      <c r="B50" s="79">
        <v>6</v>
      </c>
      <c r="C50" s="79">
        <v>6.6280000000000001</v>
      </c>
      <c r="D50" s="79">
        <v>5.8996000000000004</v>
      </c>
      <c r="E50" s="79">
        <v>9.6248000000000005</v>
      </c>
    </row>
    <row r="51" spans="1:5" x14ac:dyDescent="0.25">
      <c r="A51" s="78">
        <v>43447</v>
      </c>
      <c r="B51" s="79">
        <v>6</v>
      </c>
      <c r="C51" s="79">
        <v>6.6306000000000003</v>
      </c>
      <c r="D51" s="79">
        <v>5.8834</v>
      </c>
      <c r="E51" s="79">
        <v>9.6493000000000002</v>
      </c>
    </row>
    <row r="52" spans="1:5" x14ac:dyDescent="0.25">
      <c r="A52" s="78">
        <v>43454</v>
      </c>
      <c r="B52" s="79">
        <v>6</v>
      </c>
      <c r="C52" s="79">
        <v>6.6092000000000004</v>
      </c>
      <c r="D52" s="79">
        <v>5.8985000000000003</v>
      </c>
      <c r="E52" s="79">
        <v>9.5785999999999998</v>
      </c>
    </row>
    <row r="53" spans="1:5" x14ac:dyDescent="0.25">
      <c r="A53" s="78">
        <v>43461</v>
      </c>
      <c r="B53" s="79">
        <v>6</v>
      </c>
      <c r="C53" s="79">
        <v>6.6215000000000002</v>
      </c>
      <c r="D53" s="79">
        <v>5.9145000000000003</v>
      </c>
      <c r="E53" s="79">
        <v>9.6</v>
      </c>
    </row>
    <row r="54" spans="1:5" x14ac:dyDescent="0.25">
      <c r="A54" s="78">
        <v>43462</v>
      </c>
      <c r="B54" s="79">
        <v>6</v>
      </c>
      <c r="C54" s="79">
        <v>6.6265999999999998</v>
      </c>
      <c r="D54" s="79">
        <v>5.8975999999999997</v>
      </c>
      <c r="E54" s="79">
        <v>9.6089000000000002</v>
      </c>
    </row>
    <row r="55" spans="1:5" x14ac:dyDescent="0.25">
      <c r="A55" s="78">
        <v>43466</v>
      </c>
      <c r="B55" s="79">
        <v>6</v>
      </c>
      <c r="C55" s="79">
        <v>6.6265999999999998</v>
      </c>
      <c r="D55" s="79">
        <v>5.8975999999999997</v>
      </c>
      <c r="E55" s="79">
        <v>9.6089000000000002</v>
      </c>
    </row>
    <row r="56" spans="1:5" x14ac:dyDescent="0.25">
      <c r="A56" s="78">
        <v>43475</v>
      </c>
      <c r="B56" s="79">
        <v>6</v>
      </c>
      <c r="C56" s="79">
        <v>6.6177000000000001</v>
      </c>
      <c r="D56" s="79">
        <v>5.907</v>
      </c>
      <c r="E56" s="79">
        <v>9.5893999999999995</v>
      </c>
    </row>
    <row r="57" spans="1:5" x14ac:dyDescent="0.25">
      <c r="A57" s="78">
        <v>43482</v>
      </c>
      <c r="B57" s="79">
        <v>6</v>
      </c>
      <c r="C57" s="79">
        <v>6.6374000000000004</v>
      </c>
      <c r="D57" s="79">
        <v>5.8826999999999998</v>
      </c>
      <c r="E57" s="79">
        <v>9.8604000000000003</v>
      </c>
    </row>
    <row r="58" spans="1:5" x14ac:dyDescent="0.25">
      <c r="A58" s="78">
        <v>43489</v>
      </c>
      <c r="B58" s="79">
        <v>6</v>
      </c>
      <c r="C58" s="79">
        <v>6.6683000000000003</v>
      </c>
      <c r="D58" s="79">
        <v>5.8994999999999997</v>
      </c>
      <c r="E58" s="79">
        <v>10.0578</v>
      </c>
    </row>
    <row r="59" spans="1:5" x14ac:dyDescent="0.25">
      <c r="A59" s="78">
        <v>43496</v>
      </c>
      <c r="B59" s="79">
        <v>5.75</v>
      </c>
      <c r="C59" s="79">
        <v>6.6569000000000003</v>
      </c>
      <c r="D59" s="79">
        <v>5.8947000000000003</v>
      </c>
      <c r="E59" s="79">
        <v>9.9893000000000001</v>
      </c>
    </row>
    <row r="60" spans="1:5" x14ac:dyDescent="0.25">
      <c r="A60" s="78">
        <v>43503</v>
      </c>
      <c r="B60" s="79">
        <v>5.75</v>
      </c>
      <c r="C60" s="79">
        <v>6.5372000000000003</v>
      </c>
      <c r="D60" s="79">
        <v>5.9748000000000001</v>
      </c>
      <c r="E60" s="79">
        <v>10.0992</v>
      </c>
    </row>
    <row r="61" spans="1:5" x14ac:dyDescent="0.25">
      <c r="A61" s="78">
        <v>43510</v>
      </c>
      <c r="B61" s="79">
        <v>5.75</v>
      </c>
      <c r="C61" s="79">
        <v>6.4823000000000004</v>
      </c>
      <c r="D61" s="79">
        <v>6.0143000000000004</v>
      </c>
      <c r="E61" s="79">
        <v>10.1653</v>
      </c>
    </row>
    <row r="62" spans="1:5" x14ac:dyDescent="0.25">
      <c r="A62" s="78">
        <v>43517</v>
      </c>
      <c r="B62" s="79">
        <v>5.75</v>
      </c>
      <c r="C62" s="79">
        <v>6.5456000000000003</v>
      </c>
      <c r="D62" s="79">
        <v>5.6981000000000002</v>
      </c>
      <c r="E62" s="79">
        <v>9.9489000000000001</v>
      </c>
    </row>
    <row r="63" spans="1:5" x14ac:dyDescent="0.25">
      <c r="A63" s="78">
        <v>43524</v>
      </c>
      <c r="B63" s="79">
        <v>5.75</v>
      </c>
      <c r="C63" s="79">
        <v>6.5744999999999996</v>
      </c>
      <c r="D63" s="79">
        <v>5.7965999999999998</v>
      </c>
      <c r="E63" s="79">
        <v>9.8832000000000004</v>
      </c>
    </row>
    <row r="64" spans="1:5" x14ac:dyDescent="0.25">
      <c r="A64" s="78">
        <v>43531</v>
      </c>
      <c r="B64" s="79">
        <v>5.75</v>
      </c>
      <c r="C64" s="79">
        <v>6.5579000000000001</v>
      </c>
      <c r="D64" s="79">
        <v>5.65</v>
      </c>
      <c r="E64" s="79">
        <v>9.9031000000000002</v>
      </c>
    </row>
    <row r="65" spans="1:5" x14ac:dyDescent="0.25">
      <c r="A65" s="78">
        <v>43538</v>
      </c>
      <c r="B65" s="79">
        <v>5.75</v>
      </c>
      <c r="C65" s="79">
        <v>6.5605000000000002</v>
      </c>
      <c r="D65" s="79">
        <v>5.6726999999999999</v>
      </c>
      <c r="E65" s="79">
        <v>9.9273000000000007</v>
      </c>
    </row>
    <row r="66" spans="1:5" x14ac:dyDescent="0.25">
      <c r="A66" s="78">
        <v>43545</v>
      </c>
      <c r="B66" s="79">
        <v>5.75</v>
      </c>
      <c r="C66" s="79">
        <v>6.5174000000000003</v>
      </c>
      <c r="D66" s="79">
        <v>5.7290000000000001</v>
      </c>
      <c r="E66" s="79">
        <v>9.8569999999999993</v>
      </c>
    </row>
    <row r="67" spans="1:5" x14ac:dyDescent="0.25">
      <c r="A67" s="78">
        <v>43553</v>
      </c>
      <c r="B67" s="79">
        <v>5.75</v>
      </c>
      <c r="C67" s="79">
        <v>6.5629</v>
      </c>
      <c r="D67" s="79">
        <v>5.8082000000000003</v>
      </c>
      <c r="E67" s="79">
        <v>9.8978999999999999</v>
      </c>
    </row>
    <row r="68" spans="1:5" x14ac:dyDescent="0.25">
      <c r="A68" s="78">
        <v>43559</v>
      </c>
      <c r="B68" s="79">
        <v>5.75</v>
      </c>
      <c r="C68" s="79">
        <v>6.5742000000000003</v>
      </c>
      <c r="D68" s="79">
        <v>5.7286000000000001</v>
      </c>
      <c r="E68" s="79">
        <v>9.9413999999999998</v>
      </c>
    </row>
    <row r="69" spans="1:5" x14ac:dyDescent="0.25">
      <c r="A69" s="78">
        <v>43566</v>
      </c>
      <c r="B69" s="79">
        <v>5.75</v>
      </c>
      <c r="C69" s="79">
        <v>6.5147000000000004</v>
      </c>
      <c r="D69" s="79">
        <v>5.6589999999999998</v>
      </c>
      <c r="E69" s="79">
        <v>10.0997</v>
      </c>
    </row>
    <row r="70" spans="1:5" x14ac:dyDescent="0.25">
      <c r="A70" s="78">
        <v>43573</v>
      </c>
      <c r="B70" s="79">
        <v>5.75</v>
      </c>
      <c r="C70" s="79">
        <v>6.4101999999999997</v>
      </c>
      <c r="D70" s="79">
        <v>5.47</v>
      </c>
      <c r="E70" s="79">
        <v>9.9664999999999999</v>
      </c>
    </row>
    <row r="71" spans="1:5" x14ac:dyDescent="0.25">
      <c r="A71" s="78">
        <v>43580</v>
      </c>
      <c r="B71" s="79">
        <v>5.75</v>
      </c>
      <c r="C71" s="79">
        <v>6.5004</v>
      </c>
      <c r="D71" s="79">
        <v>5.7222999999999997</v>
      </c>
      <c r="E71" s="79">
        <v>9.9085999999999999</v>
      </c>
    </row>
    <row r="72" spans="1:5" x14ac:dyDescent="0.25">
      <c r="A72" s="78">
        <v>43587</v>
      </c>
      <c r="B72" s="79">
        <v>5.75</v>
      </c>
      <c r="C72" s="79">
        <v>6.5033000000000003</v>
      </c>
      <c r="D72" s="79">
        <v>5.7102000000000004</v>
      </c>
      <c r="E72" s="79">
        <v>9.8429000000000002</v>
      </c>
    </row>
    <row r="73" spans="1:5" x14ac:dyDescent="0.25">
      <c r="A73" s="78">
        <v>43593</v>
      </c>
      <c r="B73" s="79">
        <v>5.75</v>
      </c>
      <c r="C73" s="79">
        <v>6.3587999999999996</v>
      </c>
      <c r="D73" s="79">
        <v>5.5373999999999999</v>
      </c>
      <c r="E73" s="79">
        <v>9.7584</v>
      </c>
    </row>
    <row r="74" spans="1:5" x14ac:dyDescent="0.25">
      <c r="A74" s="78">
        <v>43601</v>
      </c>
      <c r="B74" s="79">
        <v>5.75</v>
      </c>
      <c r="C74" s="79">
        <v>6.3415999999999997</v>
      </c>
      <c r="D74" s="79">
        <v>5.5678999999999998</v>
      </c>
      <c r="E74" s="79">
        <v>9.7582000000000004</v>
      </c>
    </row>
    <row r="75" spans="1:5" x14ac:dyDescent="0.25">
      <c r="A75" s="78">
        <v>43608</v>
      </c>
      <c r="B75" s="79">
        <v>5.75</v>
      </c>
      <c r="C75" s="79">
        <v>6.2393000000000001</v>
      </c>
      <c r="D75" s="79">
        <v>5.6283000000000003</v>
      </c>
      <c r="E75" s="79">
        <v>9.7584</v>
      </c>
    </row>
    <row r="76" spans="1:5" x14ac:dyDescent="0.25">
      <c r="A76" s="78">
        <v>43615</v>
      </c>
      <c r="B76" s="79">
        <v>5.75</v>
      </c>
      <c r="C76" s="79">
        <v>6.2239000000000004</v>
      </c>
      <c r="D76" s="79">
        <v>5.6096000000000004</v>
      </c>
      <c r="E76" s="79">
        <v>9.5215999999999994</v>
      </c>
    </row>
    <row r="77" spans="1:5" x14ac:dyDescent="0.25">
      <c r="A77" s="78">
        <v>43622</v>
      </c>
      <c r="B77" s="79">
        <v>5.75</v>
      </c>
      <c r="C77" s="79">
        <v>6.2576000000000001</v>
      </c>
      <c r="D77" s="79">
        <v>5.7591999999999999</v>
      </c>
      <c r="E77" s="79">
        <v>9.7515000000000001</v>
      </c>
    </row>
    <row r="78" spans="1:5" x14ac:dyDescent="0.25">
      <c r="A78" s="78">
        <v>43629</v>
      </c>
      <c r="B78" s="79">
        <v>5.75</v>
      </c>
      <c r="C78" s="79">
        <v>6.2306999999999997</v>
      </c>
      <c r="D78" s="79">
        <v>5.8330000000000002</v>
      </c>
      <c r="E78" s="79">
        <v>9.4689999999999994</v>
      </c>
    </row>
    <row r="79" spans="1:5" x14ac:dyDescent="0.25">
      <c r="A79" s="78">
        <v>43636</v>
      </c>
      <c r="B79" s="79">
        <v>5.75</v>
      </c>
      <c r="C79" s="79">
        <v>6.2252999999999998</v>
      </c>
      <c r="D79" s="79">
        <v>5.7686000000000002</v>
      </c>
      <c r="E79" s="79">
        <v>9.7243999999999993</v>
      </c>
    </row>
    <row r="80" spans="1:5" x14ac:dyDescent="0.25">
      <c r="A80" s="78">
        <v>43643</v>
      </c>
      <c r="B80" s="79">
        <v>5.75</v>
      </c>
      <c r="C80" s="79">
        <v>6.2371999999999996</v>
      </c>
      <c r="D80" s="79">
        <v>5.7009999999999996</v>
      </c>
      <c r="E80" s="79">
        <v>9.7352000000000007</v>
      </c>
    </row>
    <row r="81" spans="1:5" x14ac:dyDescent="0.25">
      <c r="A81" s="78">
        <v>43644</v>
      </c>
      <c r="B81" s="79">
        <v>5.75</v>
      </c>
      <c r="C81" s="79">
        <v>6.2453000000000003</v>
      </c>
      <c r="D81" s="79">
        <v>5.6985999999999999</v>
      </c>
      <c r="E81" s="79">
        <v>9.7317999999999998</v>
      </c>
    </row>
    <row r="82" spans="1:5" x14ac:dyDescent="0.25">
      <c r="A82" s="78">
        <v>43657</v>
      </c>
      <c r="B82" s="79">
        <v>5.75</v>
      </c>
      <c r="C82" s="79">
        <v>6.2683</v>
      </c>
      <c r="D82" s="79">
        <v>5.7206999999999999</v>
      </c>
      <c r="E82" s="79">
        <v>9.7702000000000009</v>
      </c>
    </row>
    <row r="83" spans="1:5" x14ac:dyDescent="0.25">
      <c r="A83" s="78">
        <v>43664</v>
      </c>
      <c r="B83" s="79">
        <v>5.75</v>
      </c>
      <c r="C83" s="79">
        <v>6.2892000000000001</v>
      </c>
      <c r="D83" s="79">
        <v>5.6936</v>
      </c>
      <c r="E83" s="79">
        <v>9.5997000000000003</v>
      </c>
    </row>
    <row r="84" spans="1:5" x14ac:dyDescent="0.25">
      <c r="A84" s="78">
        <v>43671</v>
      </c>
      <c r="B84" s="79">
        <v>5.75</v>
      </c>
      <c r="C84" s="79">
        <v>6.2823000000000002</v>
      </c>
      <c r="D84" s="79">
        <v>5.7161999999999997</v>
      </c>
      <c r="E84" s="79">
        <v>9.5030000000000001</v>
      </c>
    </row>
    <row r="85" spans="1:5" x14ac:dyDescent="0.25">
      <c r="A85" s="78">
        <v>43677</v>
      </c>
      <c r="B85" s="79">
        <v>5.75</v>
      </c>
      <c r="C85" s="79">
        <v>6.2606000000000002</v>
      </c>
      <c r="D85" s="79">
        <v>5.7146999999999997</v>
      </c>
      <c r="E85" s="79">
        <v>9.6309000000000005</v>
      </c>
    </row>
    <row r="86" spans="1:5" x14ac:dyDescent="0.25">
      <c r="A86" s="78">
        <v>43678</v>
      </c>
      <c r="B86" s="79">
        <v>5.75</v>
      </c>
      <c r="C86" s="79">
        <v>6.2888999999999999</v>
      </c>
      <c r="D86" s="79">
        <v>5.6806000000000001</v>
      </c>
      <c r="E86" s="79">
        <v>9.5111000000000008</v>
      </c>
    </row>
    <row r="87" spans="1:5" x14ac:dyDescent="0.25">
      <c r="A87" s="78">
        <v>43685</v>
      </c>
      <c r="B87" s="79">
        <v>5.75</v>
      </c>
      <c r="C87" s="79">
        <v>6.2713000000000001</v>
      </c>
      <c r="D87" s="79">
        <v>5.6745000000000001</v>
      </c>
      <c r="E87" s="79">
        <v>9.5769000000000002</v>
      </c>
    </row>
    <row r="88" spans="1:5" x14ac:dyDescent="0.25">
      <c r="A88" s="78">
        <v>43692</v>
      </c>
      <c r="B88" s="79">
        <v>5.75</v>
      </c>
      <c r="C88" s="79">
        <v>6.2881</v>
      </c>
      <c r="D88" s="79">
        <v>5.6981999999999999</v>
      </c>
      <c r="E88" s="79">
        <v>9.3946000000000005</v>
      </c>
    </row>
    <row r="89" spans="1:5" x14ac:dyDescent="0.25">
      <c r="A89" s="78">
        <v>43699</v>
      </c>
      <c r="B89" s="79">
        <v>5.75</v>
      </c>
      <c r="C89" s="79">
        <v>6.2752999999999997</v>
      </c>
      <c r="D89" s="79">
        <v>5.6970000000000001</v>
      </c>
      <c r="E89" s="79">
        <v>9.5218000000000007</v>
      </c>
    </row>
    <row r="90" spans="1:5" x14ac:dyDescent="0.25">
      <c r="A90" s="78">
        <v>43706</v>
      </c>
      <c r="B90" s="79">
        <v>5.75</v>
      </c>
      <c r="C90" s="79">
        <v>6.2568000000000001</v>
      </c>
      <c r="D90" s="79">
        <v>5.7066999999999997</v>
      </c>
      <c r="E90" s="79">
        <v>9.3323</v>
      </c>
    </row>
    <row r="91" spans="1:5" x14ac:dyDescent="0.25">
      <c r="A91" s="78">
        <v>43713</v>
      </c>
      <c r="B91" s="79">
        <v>5.75</v>
      </c>
      <c r="C91" s="79">
        <v>6.2633000000000001</v>
      </c>
      <c r="D91" s="79">
        <v>5.6791999999999998</v>
      </c>
      <c r="E91" s="79">
        <v>9.4756999999999998</v>
      </c>
    </row>
    <row r="92" spans="1:5" x14ac:dyDescent="0.25">
      <c r="A92" s="78">
        <v>43720</v>
      </c>
      <c r="B92" s="79">
        <v>5.5</v>
      </c>
      <c r="C92" s="79">
        <v>6.2321999999999997</v>
      </c>
      <c r="D92" s="79">
        <v>5.6432000000000002</v>
      </c>
      <c r="E92" s="79">
        <v>9.4054000000000002</v>
      </c>
    </row>
    <row r="93" spans="1:5" x14ac:dyDescent="0.25">
      <c r="A93" s="78">
        <v>43727</v>
      </c>
      <c r="B93" s="79">
        <v>5.5</v>
      </c>
      <c r="C93" s="79">
        <v>6.2153</v>
      </c>
      <c r="D93" s="79">
        <v>5.6378000000000004</v>
      </c>
      <c r="E93" s="79">
        <v>9.2285000000000004</v>
      </c>
    </row>
    <row r="94" spans="1:5" x14ac:dyDescent="0.25">
      <c r="A94" s="78">
        <v>43734</v>
      </c>
      <c r="B94" s="79">
        <v>5.5</v>
      </c>
      <c r="C94" s="79">
        <v>6.1787000000000001</v>
      </c>
      <c r="D94" s="79">
        <v>5.6292</v>
      </c>
      <c r="E94" s="79">
        <v>9.2060999999999993</v>
      </c>
    </row>
    <row r="95" spans="1:5" x14ac:dyDescent="0.25">
      <c r="A95" s="78">
        <v>43741</v>
      </c>
      <c r="B95" s="79">
        <v>5.5</v>
      </c>
      <c r="C95" s="79">
        <v>6.1269999999999998</v>
      </c>
      <c r="D95" s="79">
        <v>5.6166</v>
      </c>
      <c r="E95" s="79">
        <v>9.1917000000000009</v>
      </c>
    </row>
    <row r="96" spans="1:5" x14ac:dyDescent="0.25">
      <c r="A96" s="78">
        <v>43748</v>
      </c>
      <c r="B96" s="79">
        <v>5.5</v>
      </c>
      <c r="C96" s="79">
        <v>5.9832999999999998</v>
      </c>
      <c r="D96" s="79">
        <v>5.4875999999999996</v>
      </c>
      <c r="E96" s="79">
        <v>9.0739999999999998</v>
      </c>
    </row>
    <row r="97" spans="1:5" x14ac:dyDescent="0.25">
      <c r="A97" s="78">
        <v>43755</v>
      </c>
      <c r="B97" s="79">
        <v>5.5</v>
      </c>
      <c r="C97" s="79">
        <v>6.0881999999999996</v>
      </c>
      <c r="D97" s="79">
        <v>5.6055999999999999</v>
      </c>
      <c r="E97" s="79">
        <v>8.9793000000000003</v>
      </c>
    </row>
    <row r="98" spans="1:5" x14ac:dyDescent="0.25">
      <c r="A98" s="78">
        <v>43762</v>
      </c>
      <c r="B98" s="79">
        <v>5.5</v>
      </c>
      <c r="C98" s="79">
        <v>6.0496999999999996</v>
      </c>
      <c r="D98" s="79">
        <v>5.6051000000000002</v>
      </c>
      <c r="E98" s="79">
        <v>8.9590999999999994</v>
      </c>
    </row>
    <row r="99" spans="1:5" x14ac:dyDescent="0.25">
      <c r="A99" s="78">
        <v>43769</v>
      </c>
      <c r="B99" s="79">
        <v>5.5</v>
      </c>
      <c r="C99" s="79">
        <v>6.0438999999999998</v>
      </c>
      <c r="D99" s="79">
        <v>5.6360000000000001</v>
      </c>
      <c r="E99" s="79">
        <v>8.7872000000000003</v>
      </c>
    </row>
    <row r="100" spans="1:5" x14ac:dyDescent="0.25">
      <c r="A100" s="78">
        <v>43776</v>
      </c>
      <c r="B100" s="79">
        <v>5.5</v>
      </c>
      <c r="C100" s="79">
        <v>5.9924999999999997</v>
      </c>
      <c r="D100" s="79">
        <v>5.4531000000000001</v>
      </c>
      <c r="E100" s="79">
        <v>8.9864999999999995</v>
      </c>
    </row>
    <row r="101" spans="1:5" x14ac:dyDescent="0.25">
      <c r="A101" s="78">
        <v>43783</v>
      </c>
      <c r="B101" s="79">
        <v>5.5</v>
      </c>
      <c r="C101" s="79">
        <v>5.9276</v>
      </c>
      <c r="D101" s="79">
        <v>5.4753999999999996</v>
      </c>
      <c r="E101" s="79">
        <v>8.7227999999999994</v>
      </c>
    </row>
    <row r="102" spans="1:5" x14ac:dyDescent="0.25">
      <c r="A102" s="78">
        <v>43790</v>
      </c>
      <c r="B102" s="79">
        <v>5.5</v>
      </c>
      <c r="C102" s="79">
        <v>5.9744000000000002</v>
      </c>
      <c r="D102" s="79">
        <v>5.5305</v>
      </c>
      <c r="E102" s="79">
        <v>8.7019000000000002</v>
      </c>
    </row>
    <row r="103" spans="1:5" x14ac:dyDescent="0.25">
      <c r="A103" s="78">
        <v>43797</v>
      </c>
      <c r="B103" s="79">
        <v>5.5</v>
      </c>
      <c r="C103" s="79">
        <v>5.9903000000000004</v>
      </c>
      <c r="D103" s="79">
        <v>5.5781000000000001</v>
      </c>
      <c r="E103" s="79">
        <v>8.5267999999999997</v>
      </c>
    </row>
    <row r="104" spans="1:5" x14ac:dyDescent="0.25">
      <c r="A104" s="78">
        <v>43804</v>
      </c>
      <c r="B104" s="79">
        <v>5.5</v>
      </c>
      <c r="C104" s="79">
        <v>5.9810999999999996</v>
      </c>
      <c r="D104" s="79">
        <v>5.5408999999999997</v>
      </c>
      <c r="E104" s="79">
        <v>8.4596</v>
      </c>
    </row>
    <row r="105" spans="1:5" x14ac:dyDescent="0.25">
      <c r="A105" s="78">
        <v>43811</v>
      </c>
      <c r="B105" s="79">
        <v>5.5</v>
      </c>
      <c r="C105" s="79">
        <v>5.8669000000000002</v>
      </c>
      <c r="D105" s="79">
        <v>5.4077999999999999</v>
      </c>
      <c r="E105" s="79">
        <v>8.4505999999999997</v>
      </c>
    </row>
    <row r="106" spans="1:5" x14ac:dyDescent="0.25">
      <c r="A106" s="78">
        <v>43818</v>
      </c>
      <c r="B106" s="79">
        <v>5.5</v>
      </c>
      <c r="C106" s="79">
        <v>5.9177999999999997</v>
      </c>
      <c r="D106" s="79">
        <v>5.5411999999999999</v>
      </c>
      <c r="E106" s="79">
        <v>8.4359000000000002</v>
      </c>
    </row>
    <row r="107" spans="1:5" x14ac:dyDescent="0.25">
      <c r="A107" s="78">
        <v>43825</v>
      </c>
      <c r="B107" s="79">
        <v>5.5</v>
      </c>
      <c r="C107" s="79">
        <v>5.9793000000000003</v>
      </c>
      <c r="D107" s="79">
        <v>5.5948000000000002</v>
      </c>
      <c r="E107" s="79">
        <v>8.4611999999999998</v>
      </c>
    </row>
    <row r="108" spans="1:5" x14ac:dyDescent="0.25">
      <c r="A108" s="78">
        <v>43829</v>
      </c>
      <c r="B108" s="79">
        <v>5.5</v>
      </c>
      <c r="C108" s="79">
        <v>5.9264000000000001</v>
      </c>
      <c r="D108" s="79">
        <v>5.5754000000000001</v>
      </c>
      <c r="E108" s="79">
        <v>8.3613999999999997</v>
      </c>
    </row>
    <row r="109" spans="1:5" x14ac:dyDescent="0.25">
      <c r="A109" s="78">
        <v>43839</v>
      </c>
      <c r="B109" s="79">
        <v>5.5</v>
      </c>
      <c r="C109" s="79">
        <v>5.9554</v>
      </c>
      <c r="D109" s="79">
        <v>5.5846</v>
      </c>
      <c r="E109" s="79">
        <v>8.2890999999999995</v>
      </c>
    </row>
    <row r="110" spans="1:5" x14ac:dyDescent="0.25">
      <c r="A110" s="78">
        <v>43846</v>
      </c>
      <c r="B110" s="79">
        <v>5.5</v>
      </c>
      <c r="C110" s="79">
        <v>5.9118000000000004</v>
      </c>
      <c r="D110" s="79">
        <v>5.5366</v>
      </c>
      <c r="E110" s="79">
        <v>8.2766999999999999</v>
      </c>
    </row>
    <row r="111" spans="1:5" x14ac:dyDescent="0.25">
      <c r="A111" s="78">
        <v>43853</v>
      </c>
      <c r="B111" s="79">
        <v>5.5</v>
      </c>
      <c r="C111" s="79">
        <v>5.8463000000000003</v>
      </c>
      <c r="D111" s="79">
        <v>5.4744999999999999</v>
      </c>
      <c r="E111" s="79">
        <v>8.2317999999999998</v>
      </c>
    </row>
    <row r="112" spans="1:5" x14ac:dyDescent="0.25">
      <c r="A112" s="78">
        <v>43860</v>
      </c>
      <c r="B112" s="79">
        <v>5.5</v>
      </c>
      <c r="C112" s="79">
        <v>5.8849999999999998</v>
      </c>
      <c r="D112" s="79">
        <v>5.5374999999999996</v>
      </c>
      <c r="E112" s="79">
        <v>8.1251999999999995</v>
      </c>
    </row>
    <row r="113" spans="1:5" x14ac:dyDescent="0.25">
      <c r="A113" s="78">
        <v>43867</v>
      </c>
      <c r="B113" s="79">
        <v>5.5</v>
      </c>
      <c r="C113" s="79">
        <v>5.8367000000000004</v>
      </c>
      <c r="D113" s="79">
        <v>5.4970999999999997</v>
      </c>
      <c r="E113" s="79">
        <v>8.0073000000000008</v>
      </c>
    </row>
    <row r="114" spans="1:5" x14ac:dyDescent="0.25">
      <c r="A114" s="78">
        <v>43874</v>
      </c>
      <c r="B114" s="79">
        <v>5.5</v>
      </c>
      <c r="C114" s="79">
        <v>5.7744999999999997</v>
      </c>
      <c r="D114" s="79">
        <v>5.5109000000000004</v>
      </c>
      <c r="E114" s="79">
        <v>7.7267000000000001</v>
      </c>
    </row>
    <row r="115" spans="1:5" x14ac:dyDescent="0.25">
      <c r="A115" s="78">
        <v>43881</v>
      </c>
      <c r="B115" s="79">
        <v>5.5</v>
      </c>
      <c r="C115" s="79">
        <v>5.7842000000000002</v>
      </c>
      <c r="D115" s="79">
        <v>5.5799000000000003</v>
      </c>
      <c r="E115" s="79">
        <v>7.6191000000000004</v>
      </c>
    </row>
    <row r="116" spans="1:5" x14ac:dyDescent="0.25">
      <c r="A116" s="78">
        <v>43888</v>
      </c>
      <c r="B116" s="79">
        <v>5.5</v>
      </c>
      <c r="C116" s="79">
        <v>5.7759</v>
      </c>
      <c r="D116" s="79">
        <v>5.5258000000000003</v>
      </c>
      <c r="E116" s="79">
        <v>7.7401999999999997</v>
      </c>
    </row>
    <row r="117" spans="1:5" x14ac:dyDescent="0.25">
      <c r="A117" s="78">
        <v>43895</v>
      </c>
      <c r="B117" s="79">
        <v>5.5</v>
      </c>
      <c r="C117" s="79">
        <v>5.7944000000000004</v>
      </c>
      <c r="D117" s="79">
        <v>5.4981</v>
      </c>
      <c r="E117" s="79">
        <v>7.7488999999999999</v>
      </c>
    </row>
    <row r="118" spans="1:5" x14ac:dyDescent="0.25">
      <c r="A118" s="78">
        <v>43902</v>
      </c>
      <c r="B118" s="79">
        <v>5.5</v>
      </c>
      <c r="C118" s="79">
        <v>5.8220000000000001</v>
      </c>
      <c r="D118" s="79">
        <v>5.6108000000000002</v>
      </c>
      <c r="E118" s="79">
        <v>7.9802999999999997</v>
      </c>
    </row>
    <row r="119" spans="1:5" x14ac:dyDescent="0.25">
      <c r="A119" s="78">
        <v>43907</v>
      </c>
      <c r="B119" s="79">
        <v>5.5</v>
      </c>
      <c r="C119" s="79">
        <v>5.7446999999999999</v>
      </c>
      <c r="D119" s="79">
        <v>5.5728999999999997</v>
      </c>
      <c r="E119" s="79">
        <v>9.0792999999999999</v>
      </c>
    </row>
    <row r="120" spans="1:5" x14ac:dyDescent="0.25">
      <c r="A120" s="78">
        <v>43909</v>
      </c>
      <c r="B120" s="79">
        <v>5.25</v>
      </c>
      <c r="C120" s="79">
        <v>5.7836999999999996</v>
      </c>
      <c r="D120" s="79">
        <v>5.5410000000000004</v>
      </c>
      <c r="E120" s="79">
        <v>8.5578000000000003</v>
      </c>
    </row>
    <row r="121" spans="1:5" x14ac:dyDescent="0.25">
      <c r="A121" s="78">
        <v>43916</v>
      </c>
      <c r="B121" s="79">
        <v>5.25</v>
      </c>
      <c r="C121" s="79">
        <v>5.7565</v>
      </c>
      <c r="D121" s="79">
        <v>5.4372999999999996</v>
      </c>
      <c r="E121" s="79">
        <v>8.34</v>
      </c>
    </row>
    <row r="122" spans="1:5" x14ac:dyDescent="0.25">
      <c r="A122" s="78">
        <v>43921</v>
      </c>
      <c r="B122" s="79">
        <v>5.25</v>
      </c>
      <c r="C122" s="79">
        <v>5.7742000000000004</v>
      </c>
      <c r="D122" s="79">
        <v>5.4279999999999999</v>
      </c>
      <c r="E122" s="79">
        <v>8.2558000000000007</v>
      </c>
    </row>
    <row r="123" spans="1:5" x14ac:dyDescent="0.25">
      <c r="A123" s="78">
        <v>43923</v>
      </c>
      <c r="B123" s="79">
        <v>5.25</v>
      </c>
      <c r="C123" s="79">
        <v>5.7340999999999998</v>
      </c>
      <c r="D123" s="79">
        <v>5.4448999999999996</v>
      </c>
      <c r="E123" s="79">
        <v>8.3195999999999994</v>
      </c>
    </row>
    <row r="124" spans="1:5" x14ac:dyDescent="0.25">
      <c r="A124" s="78">
        <v>43930</v>
      </c>
      <c r="B124" s="79">
        <v>5.25</v>
      </c>
      <c r="C124" s="79">
        <v>5.8398000000000003</v>
      </c>
      <c r="D124" s="79">
        <v>5.4179000000000004</v>
      </c>
      <c r="E124" s="79">
        <v>8.3703000000000003</v>
      </c>
    </row>
    <row r="125" spans="1:5" x14ac:dyDescent="0.25">
      <c r="A125" s="78">
        <v>43937</v>
      </c>
      <c r="B125" s="79">
        <v>5.25</v>
      </c>
      <c r="C125" s="79">
        <v>5.8212000000000002</v>
      </c>
      <c r="D125" s="79">
        <v>5.4489000000000001</v>
      </c>
      <c r="E125" s="79">
        <v>8.2492000000000001</v>
      </c>
    </row>
    <row r="126" spans="1:5" x14ac:dyDescent="0.25">
      <c r="A126" s="78">
        <v>43944</v>
      </c>
      <c r="B126" s="79">
        <v>5.25</v>
      </c>
      <c r="C126" s="79">
        <v>5.8022</v>
      </c>
      <c r="D126" s="79">
        <v>5.4550000000000001</v>
      </c>
      <c r="E126" s="79">
        <v>7.8769999999999998</v>
      </c>
    </row>
    <row r="127" spans="1:5" x14ac:dyDescent="0.25">
      <c r="A127" s="78">
        <v>43951</v>
      </c>
      <c r="B127" s="79">
        <v>5</v>
      </c>
      <c r="C127" s="79">
        <v>5.8630000000000004</v>
      </c>
      <c r="D127" s="79">
        <v>5.4090999999999996</v>
      </c>
      <c r="E127" s="79">
        <v>8.0143000000000004</v>
      </c>
    </row>
    <row r="128" spans="1:5" x14ac:dyDescent="0.25">
      <c r="A128" s="78">
        <v>43958</v>
      </c>
      <c r="B128" s="79">
        <v>5</v>
      </c>
      <c r="C128" s="79">
        <v>5.7973999999999997</v>
      </c>
      <c r="D128" s="79">
        <v>5.2816000000000001</v>
      </c>
      <c r="E128" s="79">
        <v>7.9089999999999998</v>
      </c>
    </row>
    <row r="129" spans="1:5" x14ac:dyDescent="0.25">
      <c r="A129" s="78">
        <v>43965</v>
      </c>
      <c r="B129" s="79">
        <v>5</v>
      </c>
      <c r="C129" s="79">
        <v>5.8102999999999998</v>
      </c>
      <c r="D129" s="79">
        <v>5.2911000000000001</v>
      </c>
      <c r="E129" s="79">
        <v>7.8829000000000002</v>
      </c>
    </row>
    <row r="130" spans="1:5" x14ac:dyDescent="0.25">
      <c r="A130" s="78">
        <v>43972</v>
      </c>
      <c r="B130" s="79">
        <v>5</v>
      </c>
      <c r="C130" s="79">
        <v>5.8215000000000003</v>
      </c>
      <c r="D130" s="79">
        <v>5.3441999999999998</v>
      </c>
      <c r="E130" s="79">
        <v>7.8197999999999999</v>
      </c>
    </row>
    <row r="131" spans="1:5" x14ac:dyDescent="0.25">
      <c r="A131" s="78">
        <v>43978</v>
      </c>
      <c r="B131" s="79">
        <v>5</v>
      </c>
      <c r="C131" s="79">
        <v>5.8615000000000004</v>
      </c>
      <c r="D131" s="79">
        <v>5.3769999999999998</v>
      </c>
      <c r="E131" s="79">
        <v>7.8764000000000003</v>
      </c>
    </row>
    <row r="132" spans="1:5" x14ac:dyDescent="0.25">
      <c r="A132" s="78">
        <v>43986</v>
      </c>
      <c r="B132" s="79">
        <v>5</v>
      </c>
      <c r="C132" s="79">
        <v>5.8491</v>
      </c>
      <c r="D132" s="79">
        <v>5.3882000000000003</v>
      </c>
      <c r="E132" s="79">
        <v>7.8874000000000004</v>
      </c>
    </row>
    <row r="133" spans="1:5" x14ac:dyDescent="0.25">
      <c r="A133" s="78">
        <v>43993</v>
      </c>
      <c r="B133" s="79">
        <v>5</v>
      </c>
      <c r="C133" s="79">
        <v>5.8808999999999996</v>
      </c>
      <c r="D133" s="79">
        <v>5.3829000000000002</v>
      </c>
      <c r="E133" s="79">
        <v>7.9214000000000002</v>
      </c>
    </row>
    <row r="134" spans="1:5" x14ac:dyDescent="0.25">
      <c r="A134" s="78">
        <v>44000</v>
      </c>
      <c r="B134" s="79">
        <v>4.5</v>
      </c>
      <c r="C134" s="79">
        <v>5.6919000000000004</v>
      </c>
      <c r="D134" s="79">
        <v>5.2670000000000003</v>
      </c>
      <c r="E134" s="79">
        <v>7.7131999999999996</v>
      </c>
    </row>
    <row r="135" spans="1:5" x14ac:dyDescent="0.25">
      <c r="A135" s="78">
        <v>44007</v>
      </c>
      <c r="B135" s="79">
        <v>4.5</v>
      </c>
      <c r="C135" s="79">
        <v>5.6696999999999997</v>
      </c>
      <c r="D135" s="79">
        <v>5.2516999999999996</v>
      </c>
      <c r="E135" s="79">
        <v>7.6734999999999998</v>
      </c>
    </row>
    <row r="136" spans="1:5" x14ac:dyDescent="0.25">
      <c r="A136" s="78">
        <v>44012</v>
      </c>
      <c r="B136" s="79">
        <v>4.5</v>
      </c>
      <c r="C136" s="79">
        <v>5.5404999999999998</v>
      </c>
      <c r="D136" s="79">
        <v>5.0072999999999999</v>
      </c>
      <c r="E136" s="79">
        <v>7.7636000000000003</v>
      </c>
    </row>
    <row r="137" spans="1:5" x14ac:dyDescent="0.25">
      <c r="A137" s="78">
        <v>44014</v>
      </c>
      <c r="B137" s="79">
        <v>4.5</v>
      </c>
      <c r="C137" s="79">
        <v>5.5434000000000001</v>
      </c>
      <c r="D137" s="79">
        <v>4.9935</v>
      </c>
      <c r="E137" s="79">
        <v>7.7633999999999999</v>
      </c>
    </row>
    <row r="138" spans="1:5" x14ac:dyDescent="0.25">
      <c r="A138" s="78">
        <v>44021</v>
      </c>
      <c r="B138" s="79">
        <v>4.5</v>
      </c>
      <c r="C138" s="79">
        <v>5.5332999999999997</v>
      </c>
      <c r="D138" s="79">
        <v>4.9142000000000001</v>
      </c>
      <c r="E138" s="79">
        <v>7.7572000000000001</v>
      </c>
    </row>
    <row r="139" spans="1:5" x14ac:dyDescent="0.25">
      <c r="A139" s="78">
        <v>44028</v>
      </c>
      <c r="B139" s="79">
        <v>4.5</v>
      </c>
      <c r="C139" s="79">
        <v>5.5110999999999999</v>
      </c>
      <c r="D139" s="79">
        <v>4.8079000000000001</v>
      </c>
      <c r="E139" s="79">
        <v>7.8194999999999997</v>
      </c>
    </row>
    <row r="140" spans="1:5" x14ac:dyDescent="0.25">
      <c r="A140" s="78">
        <v>44035</v>
      </c>
      <c r="B140" s="79">
        <v>4.5</v>
      </c>
      <c r="C140" s="79">
        <v>5.4935</v>
      </c>
      <c r="D140" s="79">
        <v>4.8490000000000002</v>
      </c>
      <c r="E140" s="79">
        <v>7.7824</v>
      </c>
    </row>
    <row r="141" spans="1:5" x14ac:dyDescent="0.25">
      <c r="A141" s="78">
        <v>44042</v>
      </c>
      <c r="B141" s="79">
        <v>4.5</v>
      </c>
      <c r="C141" s="79">
        <v>5.5426000000000002</v>
      </c>
      <c r="D141" s="79">
        <v>4.9481999999999999</v>
      </c>
      <c r="E141" s="79">
        <v>7.7599</v>
      </c>
    </row>
    <row r="142" spans="1:5" x14ac:dyDescent="0.25">
      <c r="A142" s="78">
        <v>44043</v>
      </c>
      <c r="B142" s="79">
        <v>4.5</v>
      </c>
      <c r="C142" s="79">
        <v>5.5384000000000002</v>
      </c>
      <c r="D142" s="79">
        <v>4.96</v>
      </c>
      <c r="E142" s="79">
        <v>7.7877999999999998</v>
      </c>
    </row>
    <row r="143" spans="1:5" x14ac:dyDescent="0.25">
      <c r="A143" s="78">
        <v>44049</v>
      </c>
      <c r="B143" s="79">
        <v>4.5</v>
      </c>
      <c r="C143" s="79">
        <v>5.5909000000000004</v>
      </c>
      <c r="D143" s="79">
        <v>4.9645000000000001</v>
      </c>
      <c r="E143" s="79">
        <v>7.7789999999999999</v>
      </c>
    </row>
    <row r="144" spans="1:5" x14ac:dyDescent="0.25">
      <c r="A144" s="78">
        <v>44056</v>
      </c>
      <c r="B144" s="79">
        <v>4.5</v>
      </c>
      <c r="C144" s="79">
        <v>5.6694000000000004</v>
      </c>
      <c r="D144" s="79">
        <v>5.0514000000000001</v>
      </c>
      <c r="E144" s="79">
        <v>7.7892000000000001</v>
      </c>
    </row>
    <row r="145" spans="1:5" x14ac:dyDescent="0.25">
      <c r="A145" s="78">
        <v>44063</v>
      </c>
      <c r="B145" s="79">
        <v>4.5</v>
      </c>
      <c r="C145" s="79">
        <v>5.6304999999999996</v>
      </c>
      <c r="D145" s="79">
        <v>5.0753000000000004</v>
      </c>
      <c r="E145" s="79">
        <v>7.7491000000000003</v>
      </c>
    </row>
    <row r="146" spans="1:5" x14ac:dyDescent="0.25">
      <c r="A146" s="78">
        <v>44070</v>
      </c>
      <c r="B146" s="79">
        <v>4.5</v>
      </c>
      <c r="C146" s="79">
        <v>5.6147999999999998</v>
      </c>
      <c r="D146" s="79">
        <v>5.1111000000000004</v>
      </c>
      <c r="E146" s="79">
        <v>7.7378</v>
      </c>
    </row>
    <row r="147" spans="1:5" x14ac:dyDescent="0.25">
      <c r="A147" s="78">
        <v>44077</v>
      </c>
      <c r="B147" s="79">
        <v>4.5</v>
      </c>
      <c r="C147" s="79">
        <v>5.6764999999999999</v>
      </c>
      <c r="D147" s="79">
        <v>5.1828000000000003</v>
      </c>
      <c r="E147" s="79">
        <v>7.7257999999999996</v>
      </c>
    </row>
    <row r="148" spans="1:5" x14ac:dyDescent="0.25">
      <c r="A148" s="78">
        <v>44084</v>
      </c>
      <c r="B148" s="79">
        <v>4.5</v>
      </c>
      <c r="C148" s="79">
        <v>5.6597</v>
      </c>
      <c r="D148" s="79">
        <v>5.1683000000000003</v>
      </c>
      <c r="E148" s="79">
        <v>7.7561</v>
      </c>
    </row>
    <row r="149" spans="1:5" x14ac:dyDescent="0.25">
      <c r="A149" s="78">
        <v>44091</v>
      </c>
      <c r="B149" s="79">
        <v>4.25</v>
      </c>
      <c r="C149" s="79">
        <v>5.6184000000000003</v>
      </c>
      <c r="D149" s="79">
        <v>5.1828000000000003</v>
      </c>
      <c r="E149" s="79">
        <v>7.6062000000000003</v>
      </c>
    </row>
    <row r="150" spans="1:5" x14ac:dyDescent="0.25">
      <c r="A150" s="78">
        <v>44098</v>
      </c>
      <c r="B150" s="79">
        <v>4.25</v>
      </c>
      <c r="C150" s="79">
        <v>5.5568999999999997</v>
      </c>
      <c r="D150" s="79">
        <v>5.0023</v>
      </c>
      <c r="E150" s="79">
        <v>7.6607000000000003</v>
      </c>
    </row>
    <row r="151" spans="1:5" x14ac:dyDescent="0.25">
      <c r="A151" s="78">
        <v>44104</v>
      </c>
      <c r="B151" s="79">
        <v>4.25</v>
      </c>
      <c r="C151" s="79">
        <v>5.5647000000000002</v>
      </c>
      <c r="D151" s="79">
        <v>5.1199000000000003</v>
      </c>
      <c r="E151" s="79">
        <v>7.6761999999999997</v>
      </c>
    </row>
    <row r="152" spans="1:5" x14ac:dyDescent="0.25">
      <c r="A152" s="78">
        <v>44105</v>
      </c>
      <c r="B152" s="79">
        <v>4.25</v>
      </c>
      <c r="C152" s="79">
        <v>5.5744999999999996</v>
      </c>
      <c r="D152" s="79">
        <v>5.0117000000000003</v>
      </c>
      <c r="E152" s="79">
        <v>7.7378</v>
      </c>
    </row>
    <row r="153" spans="1:5" x14ac:dyDescent="0.25">
      <c r="A153" s="78">
        <v>44112</v>
      </c>
      <c r="B153" s="79">
        <v>4.25</v>
      </c>
      <c r="C153" s="79">
        <v>5.5647000000000002</v>
      </c>
      <c r="D153" s="79">
        <v>4.9480000000000004</v>
      </c>
      <c r="E153" s="79">
        <v>7.8194999999999997</v>
      </c>
    </row>
    <row r="154" spans="1:5" x14ac:dyDescent="0.25">
      <c r="A154" s="78">
        <v>44119</v>
      </c>
      <c r="B154" s="79">
        <v>4.25</v>
      </c>
      <c r="C154" s="79">
        <v>5.6094999999999997</v>
      </c>
      <c r="D154" s="79">
        <v>5.1054000000000004</v>
      </c>
      <c r="E154" s="79">
        <v>7.9417999999999997</v>
      </c>
    </row>
    <row r="155" spans="1:5" x14ac:dyDescent="0.25">
      <c r="A155" s="78">
        <v>44126</v>
      </c>
      <c r="B155" s="79">
        <v>4.25</v>
      </c>
      <c r="C155" s="79">
        <v>5.6551</v>
      </c>
      <c r="D155" s="79">
        <v>5.1661000000000001</v>
      </c>
      <c r="E155" s="79">
        <v>7.9321999999999999</v>
      </c>
    </row>
    <row r="156" spans="1:5" x14ac:dyDescent="0.25">
      <c r="A156" s="78">
        <v>44134</v>
      </c>
      <c r="B156" s="79">
        <v>4.25</v>
      </c>
      <c r="C156" s="79">
        <v>5.7388000000000003</v>
      </c>
      <c r="D156" s="79">
        <v>5.109</v>
      </c>
      <c r="E156" s="79">
        <v>8.1753</v>
      </c>
    </row>
    <row r="157" spans="1:5" x14ac:dyDescent="0.25">
      <c r="A157" s="78">
        <v>44140</v>
      </c>
      <c r="B157" s="79">
        <v>4.25</v>
      </c>
      <c r="C157" s="79">
        <v>5.7908999999999997</v>
      </c>
      <c r="D157" s="79">
        <v>5.3044000000000002</v>
      </c>
      <c r="E157" s="79">
        <v>8.0688999999999993</v>
      </c>
    </row>
    <row r="158" spans="1:5" x14ac:dyDescent="0.25">
      <c r="A158" s="78">
        <v>44147</v>
      </c>
      <c r="B158" s="79">
        <v>4.25</v>
      </c>
      <c r="C158" s="79">
        <v>5.7988999999999997</v>
      </c>
      <c r="D158" s="79">
        <v>5.2920999999999996</v>
      </c>
      <c r="E158" s="79">
        <v>8.0983999999999998</v>
      </c>
    </row>
    <row r="159" spans="1:5" x14ac:dyDescent="0.25">
      <c r="A159" s="78">
        <v>44154</v>
      </c>
      <c r="B159" s="79">
        <v>4.25</v>
      </c>
      <c r="C159" s="79">
        <v>5.8685</v>
      </c>
      <c r="D159" s="79">
        <v>5.1917999999999997</v>
      </c>
      <c r="E159" s="79">
        <v>8.2013999999999996</v>
      </c>
    </row>
    <row r="160" spans="1:5" x14ac:dyDescent="0.25">
      <c r="A160" s="78">
        <v>44162</v>
      </c>
      <c r="B160" s="79">
        <v>4.25</v>
      </c>
      <c r="C160" s="79">
        <v>5.9996999999999998</v>
      </c>
      <c r="D160" s="79">
        <v>5.4450000000000003</v>
      </c>
      <c r="E160" s="79">
        <v>8.1646000000000001</v>
      </c>
    </row>
    <row r="161" spans="1:5" x14ac:dyDescent="0.25">
      <c r="A161" s="78">
        <v>44168</v>
      </c>
      <c r="B161" s="79">
        <v>4.25</v>
      </c>
      <c r="C161" s="79">
        <v>6.0812999999999997</v>
      </c>
      <c r="D161" s="79">
        <v>5.7736000000000001</v>
      </c>
      <c r="E161" s="79">
        <v>8.2843999999999998</v>
      </c>
    </row>
    <row r="162" spans="1:5" x14ac:dyDescent="0.25">
      <c r="A162" s="78">
        <v>44175</v>
      </c>
      <c r="B162" s="79">
        <v>4.25</v>
      </c>
      <c r="C162" s="79">
        <v>6.0956000000000001</v>
      </c>
      <c r="D162" s="79">
        <v>6.1101000000000001</v>
      </c>
      <c r="E162" s="79">
        <v>8.5548000000000002</v>
      </c>
    </row>
    <row r="163" spans="1:5" x14ac:dyDescent="0.25">
      <c r="A163" s="78">
        <v>44182</v>
      </c>
      <c r="B163" s="79">
        <v>5.25</v>
      </c>
      <c r="C163" s="79">
        <v>6.3285999999999998</v>
      </c>
      <c r="D163" s="79">
        <v>5.8936000000000002</v>
      </c>
      <c r="E163" s="79">
        <v>8.6318000000000001</v>
      </c>
    </row>
    <row r="164" spans="1:5" x14ac:dyDescent="0.25">
      <c r="A164" s="78">
        <v>44189</v>
      </c>
      <c r="B164" s="79">
        <v>5.25</v>
      </c>
      <c r="C164" s="79">
        <v>6.4923000000000002</v>
      </c>
      <c r="D164" s="79">
        <v>5.7523</v>
      </c>
      <c r="E164" s="79">
        <v>8.7146000000000008</v>
      </c>
    </row>
    <row r="165" spans="1:5" x14ac:dyDescent="0.25">
      <c r="A165" s="78">
        <v>44195</v>
      </c>
      <c r="B165" s="79">
        <v>5.25</v>
      </c>
      <c r="C165" s="79">
        <v>6.4890999999999996</v>
      </c>
      <c r="D165" s="79">
        <v>6.0334000000000003</v>
      </c>
      <c r="E165" s="79">
        <v>8.8371999999999993</v>
      </c>
    </row>
    <row r="166" spans="1:5" x14ac:dyDescent="0.25">
      <c r="A166" s="78">
        <v>44204</v>
      </c>
      <c r="B166" s="99">
        <v>5.25</v>
      </c>
      <c r="C166" s="115">
        <v>6.5411000000000001</v>
      </c>
      <c r="D166" s="115">
        <v>5.9648000000000003</v>
      </c>
      <c r="E166" s="115">
        <v>8.7918000000000003</v>
      </c>
    </row>
    <row r="167" spans="1:5" x14ac:dyDescent="0.25">
      <c r="A167" s="78">
        <v>44211</v>
      </c>
      <c r="B167" s="99">
        <v>5.25</v>
      </c>
      <c r="C167" s="115">
        <v>6.6665999999999999</v>
      </c>
      <c r="D167" s="115">
        <v>5.9393000000000002</v>
      </c>
      <c r="E167" s="115">
        <v>9.3557000000000006</v>
      </c>
    </row>
    <row r="168" spans="1:5" x14ac:dyDescent="0.25">
      <c r="A168" s="78">
        <v>44218</v>
      </c>
      <c r="B168" s="99">
        <v>5.25</v>
      </c>
      <c r="C168" s="115">
        <v>6.7603999999999997</v>
      </c>
      <c r="D168" s="115">
        <v>6.1108000000000002</v>
      </c>
      <c r="E168" s="115">
        <v>9.0970999999999993</v>
      </c>
    </row>
    <row r="169" spans="1:5" x14ac:dyDescent="0.25">
      <c r="A169" s="78">
        <v>44225</v>
      </c>
      <c r="B169" s="99">
        <v>5.25</v>
      </c>
      <c r="C169" s="115">
        <v>6.7755999999999998</v>
      </c>
      <c r="D169" s="115">
        <v>6.1844000000000001</v>
      </c>
      <c r="E169" s="115">
        <v>8.9946000000000002</v>
      </c>
    </row>
    <row r="170" spans="1:5" x14ac:dyDescent="0.25">
      <c r="A170" s="78">
        <v>44232</v>
      </c>
      <c r="B170" s="99">
        <v>5.5</v>
      </c>
      <c r="C170" s="115">
        <v>6.7704000000000004</v>
      </c>
      <c r="D170" s="115">
        <v>6.1618000000000004</v>
      </c>
      <c r="E170" s="115">
        <v>8.8072999999999997</v>
      </c>
    </row>
    <row r="171" spans="1:5" x14ac:dyDescent="0.25">
      <c r="A171" s="78">
        <v>44239</v>
      </c>
      <c r="B171" s="99">
        <v>5.5</v>
      </c>
      <c r="C171" s="115">
        <v>6.8227000000000002</v>
      </c>
      <c r="D171" s="115">
        <v>6.1307</v>
      </c>
      <c r="E171" s="115">
        <v>8.7437000000000005</v>
      </c>
    </row>
    <row r="172" spans="1:5" x14ac:dyDescent="0.25">
      <c r="A172" s="78">
        <v>44246</v>
      </c>
      <c r="B172" s="99">
        <v>5.5</v>
      </c>
      <c r="C172" s="115">
        <v>6.8617999999999997</v>
      </c>
      <c r="D172" s="115">
        <v>6.1738</v>
      </c>
      <c r="E172" s="115">
        <v>8.6723999999999997</v>
      </c>
    </row>
    <row r="173" spans="1:5" x14ac:dyDescent="0.25">
      <c r="A173" s="78">
        <v>44253</v>
      </c>
      <c r="B173" s="99">
        <v>5.5</v>
      </c>
      <c r="C173" s="115">
        <v>6.8063000000000002</v>
      </c>
      <c r="D173" s="115">
        <v>6.0495999999999999</v>
      </c>
      <c r="E173" s="115">
        <v>8.8364999999999991</v>
      </c>
    </row>
    <row r="174" spans="1:5" x14ac:dyDescent="0.25">
      <c r="A174" s="78">
        <v>44260</v>
      </c>
      <c r="B174" s="99">
        <v>5.5</v>
      </c>
      <c r="C174" s="115">
        <v>6.8342999999999998</v>
      </c>
      <c r="D174" s="115">
        <v>6.0061999999999998</v>
      </c>
      <c r="E174" s="115">
        <v>8.7941000000000003</v>
      </c>
    </row>
    <row r="175" spans="1:5" x14ac:dyDescent="0.25">
      <c r="A175" s="78">
        <v>44267</v>
      </c>
      <c r="B175" s="99">
        <v>5.5</v>
      </c>
      <c r="C175" s="115">
        <v>6.8727</v>
      </c>
      <c r="D175" s="115">
        <v>5.952</v>
      </c>
      <c r="E175" s="115">
        <v>8.7882999999999996</v>
      </c>
    </row>
    <row r="176" spans="1:5" x14ac:dyDescent="0.25">
      <c r="A176" s="78">
        <v>44274</v>
      </c>
      <c r="B176" s="99">
        <v>5.5</v>
      </c>
      <c r="C176" s="115">
        <v>6.8121999999999998</v>
      </c>
      <c r="D176" s="115">
        <v>5.9295</v>
      </c>
      <c r="E176" s="115">
        <v>8.8161000000000005</v>
      </c>
    </row>
    <row r="177" spans="1:5" x14ac:dyDescent="0.25">
      <c r="A177" s="78">
        <v>44281</v>
      </c>
      <c r="B177" s="99">
        <v>5.5</v>
      </c>
      <c r="C177" s="115">
        <v>6.8411999999999997</v>
      </c>
      <c r="D177" s="115">
        <v>5.9684999999999997</v>
      </c>
      <c r="E177" s="115">
        <v>8.8321000000000005</v>
      </c>
    </row>
    <row r="178" spans="1:5" x14ac:dyDescent="0.25">
      <c r="A178" s="78">
        <v>44288</v>
      </c>
      <c r="B178" s="99">
        <v>5.5</v>
      </c>
      <c r="C178" s="115">
        <v>6.7515000000000001</v>
      </c>
      <c r="D178" s="115">
        <v>6.0321999999999996</v>
      </c>
      <c r="E178" s="115">
        <v>8.8788999999999998</v>
      </c>
    </row>
    <row r="179" spans="1:5" x14ac:dyDescent="0.25">
      <c r="A179" s="78">
        <v>44295</v>
      </c>
      <c r="B179" s="99">
        <v>5.5</v>
      </c>
      <c r="C179" s="115">
        <v>6.8334000000000001</v>
      </c>
      <c r="D179" s="115">
        <v>6.0678999999999998</v>
      </c>
      <c r="E179" s="115">
        <v>8.9315999999999995</v>
      </c>
    </row>
    <row r="180" spans="1:5" x14ac:dyDescent="0.25">
      <c r="A180" s="78">
        <v>44302</v>
      </c>
      <c r="B180" s="99">
        <v>5.5</v>
      </c>
      <c r="C180" s="115">
        <v>6.7831000000000001</v>
      </c>
      <c r="D180" s="115">
        <v>6.0570000000000004</v>
      </c>
      <c r="E180" s="115">
        <v>8.7649000000000008</v>
      </c>
    </row>
    <row r="181" spans="1:5" x14ac:dyDescent="0.25">
      <c r="A181" s="78">
        <v>44309</v>
      </c>
      <c r="B181" s="99">
        <v>5.5</v>
      </c>
      <c r="C181" s="115">
        <v>6.7675999999999998</v>
      </c>
      <c r="D181" s="115">
        <v>6.1186999999999996</v>
      </c>
      <c r="E181" s="115">
        <v>8.9154</v>
      </c>
    </row>
    <row r="182" spans="1:5" x14ac:dyDescent="0.25">
      <c r="A182" s="78">
        <v>44316</v>
      </c>
      <c r="B182" s="99">
        <v>5.5</v>
      </c>
      <c r="C182" s="115">
        <v>6.8388</v>
      </c>
      <c r="D182" s="115">
        <v>6.2446999999999999</v>
      </c>
      <c r="E182" s="115">
        <v>9.0510000000000002</v>
      </c>
    </row>
    <row r="183" spans="1:5" x14ac:dyDescent="0.25">
      <c r="A183" s="78">
        <v>44323</v>
      </c>
      <c r="B183" s="99">
        <v>6</v>
      </c>
      <c r="C183" s="115">
        <v>6.9820000000000002</v>
      </c>
      <c r="D183" s="115">
        <v>6.3198999999999996</v>
      </c>
      <c r="E183" s="115">
        <v>9.1008999999999993</v>
      </c>
    </row>
    <row r="184" spans="1:5" x14ac:dyDescent="0.25">
      <c r="A184" s="78">
        <v>44330</v>
      </c>
      <c r="B184" s="99">
        <v>6</v>
      </c>
      <c r="C184" s="115">
        <v>6.9898999999999996</v>
      </c>
      <c r="D184" s="115">
        <v>6.4073000000000002</v>
      </c>
      <c r="E184" s="115">
        <v>8.9872999999999994</v>
      </c>
    </row>
    <row r="185" spans="1:5" x14ac:dyDescent="0.25">
      <c r="A185" s="78">
        <v>44337</v>
      </c>
      <c r="B185" s="99">
        <v>6</v>
      </c>
      <c r="C185" s="115">
        <v>7.0895000000000001</v>
      </c>
      <c r="D185" s="115">
        <v>6.5235000000000003</v>
      </c>
      <c r="E185" s="115">
        <v>8.9602000000000004</v>
      </c>
    </row>
    <row r="186" spans="1:5" x14ac:dyDescent="0.25">
      <c r="A186" s="78">
        <v>44347</v>
      </c>
      <c r="B186" s="99">
        <v>6</v>
      </c>
      <c r="C186" s="115">
        <v>7.1877000000000004</v>
      </c>
      <c r="D186" s="115">
        <v>6.7135999999999996</v>
      </c>
      <c r="E186" s="115">
        <v>8.8408999999999995</v>
      </c>
    </row>
    <row r="187" spans="1:5" x14ac:dyDescent="0.25">
      <c r="A187" s="78">
        <v>44351</v>
      </c>
      <c r="B187" s="99">
        <v>6</v>
      </c>
      <c r="C187" s="115">
        <v>7.2606000000000002</v>
      </c>
      <c r="D187" s="115">
        <v>6.8826000000000001</v>
      </c>
      <c r="E187" s="115">
        <v>8.8179999999999996</v>
      </c>
    </row>
    <row r="188" spans="1:5" x14ac:dyDescent="0.25">
      <c r="A188" s="78">
        <v>44358</v>
      </c>
      <c r="B188" s="99">
        <v>6.5</v>
      </c>
      <c r="C188" s="115">
        <v>7.3975</v>
      </c>
      <c r="D188" s="115">
        <v>6.82</v>
      </c>
      <c r="E188" s="115">
        <v>8.9161999999999999</v>
      </c>
    </row>
    <row r="189" spans="1:5" x14ac:dyDescent="0.25">
      <c r="A189" s="78">
        <v>44365</v>
      </c>
      <c r="B189" s="99">
        <v>6.5</v>
      </c>
      <c r="C189" s="115">
        <v>7.4847000000000001</v>
      </c>
      <c r="D189" s="115">
        <v>6.7411000000000003</v>
      </c>
      <c r="E189" s="115">
        <v>9.1791999999999998</v>
      </c>
    </row>
    <row r="190" spans="1:5" x14ac:dyDescent="0.25">
      <c r="A190" s="78">
        <v>44372</v>
      </c>
      <c r="B190" s="99">
        <v>6.5</v>
      </c>
      <c r="C190" s="115">
        <v>7.5045000000000002</v>
      </c>
      <c r="D190" s="115">
        <v>6.7371999999999996</v>
      </c>
      <c r="E190" s="115">
        <v>9.1548999999999996</v>
      </c>
    </row>
    <row r="191" spans="1:5" x14ac:dyDescent="0.25">
      <c r="A191" s="78">
        <v>44379</v>
      </c>
      <c r="B191" s="99">
        <v>6.5</v>
      </c>
      <c r="C191" s="115">
        <v>7.5816999999999997</v>
      </c>
      <c r="D191" s="115">
        <v>6.8970000000000002</v>
      </c>
      <c r="E191" s="115">
        <v>9.1783999999999999</v>
      </c>
    </row>
    <row r="192" spans="1:5" x14ac:dyDescent="0.25">
      <c r="A192" s="78">
        <v>44386</v>
      </c>
      <c r="B192" s="99">
        <v>6.5</v>
      </c>
      <c r="C192" s="115">
        <v>7.5060000000000002</v>
      </c>
      <c r="D192" s="115">
        <v>7.0481999999999996</v>
      </c>
      <c r="E192" s="115">
        <v>9.2027000000000001</v>
      </c>
    </row>
    <row r="193" spans="1:5" x14ac:dyDescent="0.25">
      <c r="A193" s="78">
        <v>44393</v>
      </c>
      <c r="B193" s="99">
        <v>6.5</v>
      </c>
      <c r="C193" s="115">
        <v>7.6458000000000004</v>
      </c>
      <c r="D193" s="115">
        <v>7.0842000000000001</v>
      </c>
      <c r="E193" s="115">
        <v>9.3869000000000007</v>
      </c>
    </row>
    <row r="194" spans="1:5" x14ac:dyDescent="0.25">
      <c r="A194" s="78">
        <v>44400</v>
      </c>
      <c r="B194" s="99">
        <v>6.5</v>
      </c>
      <c r="C194" s="115">
        <v>7.6040999999999999</v>
      </c>
      <c r="D194" s="115">
        <v>7.1295000000000002</v>
      </c>
      <c r="E194" s="115">
        <v>9.4076000000000004</v>
      </c>
    </row>
    <row r="195" spans="1:5" x14ac:dyDescent="0.25">
      <c r="A195" s="78">
        <v>44407</v>
      </c>
      <c r="B195" s="99">
        <v>6.5</v>
      </c>
      <c r="C195" s="115">
        <v>7.8296000000000001</v>
      </c>
      <c r="D195" s="115">
        <v>7.2618999999999998</v>
      </c>
      <c r="E195" s="115">
        <v>9.2250999999999994</v>
      </c>
    </row>
    <row r="196" spans="1:5" x14ac:dyDescent="0.25">
      <c r="A196" s="78">
        <v>44414</v>
      </c>
      <c r="B196" s="99">
        <v>7</v>
      </c>
      <c r="C196" s="115">
        <v>7.9137000000000004</v>
      </c>
      <c r="D196" s="115">
        <v>7.1448</v>
      </c>
      <c r="E196" s="115">
        <v>9.5295000000000005</v>
      </c>
    </row>
    <row r="197" spans="1:5" x14ac:dyDescent="0.25">
      <c r="A197" s="78">
        <v>44421</v>
      </c>
      <c r="B197" s="99">
        <v>7</v>
      </c>
      <c r="C197" s="115">
        <v>8.1818000000000008</v>
      </c>
      <c r="D197" s="115">
        <v>7.3329000000000004</v>
      </c>
      <c r="E197" s="115">
        <v>9.5898000000000003</v>
      </c>
    </row>
    <row r="198" spans="1:5" x14ac:dyDescent="0.25">
      <c r="A198" s="78">
        <v>44428</v>
      </c>
      <c r="B198" s="99">
        <v>7</v>
      </c>
      <c r="C198" s="115">
        <v>8.2096</v>
      </c>
      <c r="D198" s="115">
        <v>7.4019000000000004</v>
      </c>
      <c r="E198" s="115">
        <v>9.6489999999999991</v>
      </c>
    </row>
    <row r="199" spans="1:5" x14ac:dyDescent="0.25">
      <c r="A199" s="78">
        <v>44434</v>
      </c>
      <c r="B199" s="99">
        <v>7</v>
      </c>
      <c r="C199" s="115">
        <v>8.2100000000000009</v>
      </c>
      <c r="D199" s="115">
        <v>7.4264999999999999</v>
      </c>
      <c r="E199" s="115">
        <v>9.8228000000000009</v>
      </c>
    </row>
    <row r="200" spans="1:5" x14ac:dyDescent="0.25">
      <c r="A200" s="78">
        <v>44442</v>
      </c>
      <c r="B200" s="99">
        <v>7</v>
      </c>
      <c r="C200" s="115">
        <v>8.2935999999999996</v>
      </c>
      <c r="D200" s="115">
        <v>7.4462999999999999</v>
      </c>
      <c r="E200" s="115">
        <v>10.074999999999999</v>
      </c>
    </row>
    <row r="201" spans="1:5" x14ac:dyDescent="0.25">
      <c r="A201" s="78">
        <v>44449</v>
      </c>
      <c r="B201" s="99">
        <v>7</v>
      </c>
      <c r="C201" s="115">
        <v>8.2874999999999996</v>
      </c>
      <c r="D201" s="115">
        <v>7.4545000000000003</v>
      </c>
      <c r="E201" s="115">
        <v>10.1448</v>
      </c>
    </row>
    <row r="202" spans="1:5" x14ac:dyDescent="0.25">
      <c r="A202" s="78">
        <v>44456</v>
      </c>
      <c r="B202" s="99">
        <v>7.25</v>
      </c>
      <c r="C202" s="115">
        <v>8.4699000000000009</v>
      </c>
      <c r="D202" s="115">
        <v>7.3353000000000002</v>
      </c>
      <c r="E202" s="115">
        <v>9.9445999999999994</v>
      </c>
    </row>
    <row r="203" spans="1:5" x14ac:dyDescent="0.25">
      <c r="A203" s="78">
        <v>44463</v>
      </c>
      <c r="B203" s="99">
        <v>7.25</v>
      </c>
      <c r="C203" s="115">
        <v>8.5203000000000007</v>
      </c>
      <c r="D203" s="115">
        <v>7.3799000000000001</v>
      </c>
      <c r="E203" s="115">
        <v>9.9337</v>
      </c>
    </row>
    <row r="204" spans="1:5" x14ac:dyDescent="0.25">
      <c r="A204" s="78">
        <v>44470</v>
      </c>
      <c r="B204" s="99">
        <v>7.25</v>
      </c>
      <c r="C204" s="115">
        <v>8.5345999999999993</v>
      </c>
      <c r="D204" s="115">
        <v>7.6173999999999999</v>
      </c>
      <c r="E204" s="115">
        <v>9.9145000000000003</v>
      </c>
    </row>
    <row r="205" spans="1:5" x14ac:dyDescent="0.25">
      <c r="A205" s="78">
        <v>44477</v>
      </c>
      <c r="B205" s="99">
        <v>7.25</v>
      </c>
      <c r="C205" s="115">
        <v>8.6150000000000002</v>
      </c>
      <c r="D205" s="115">
        <v>7.6538000000000004</v>
      </c>
      <c r="E205" s="115">
        <v>9.9659999999999993</v>
      </c>
    </row>
    <row r="206" spans="1:5" x14ac:dyDescent="0.25">
      <c r="A206" s="78">
        <v>44484</v>
      </c>
      <c r="B206" s="99">
        <v>7.25</v>
      </c>
      <c r="C206" s="115">
        <v>8.5974000000000004</v>
      </c>
      <c r="D206" s="115">
        <v>7.5174000000000003</v>
      </c>
      <c r="E206" s="115">
        <v>9.9911999999999992</v>
      </c>
    </row>
    <row r="207" spans="1:5" x14ac:dyDescent="0.25">
      <c r="A207" s="78">
        <v>44491</v>
      </c>
      <c r="B207" s="99">
        <v>7.25</v>
      </c>
      <c r="C207" s="115">
        <v>8.6069999999999993</v>
      </c>
      <c r="D207" s="115">
        <v>7.5759999999999996</v>
      </c>
      <c r="E207" s="115">
        <v>10.0351</v>
      </c>
    </row>
    <row r="208" spans="1:5" x14ac:dyDescent="0.25">
      <c r="A208" s="78">
        <v>44498</v>
      </c>
      <c r="B208" s="99">
        <v>7.25</v>
      </c>
      <c r="C208" s="115">
        <v>8.6940000000000008</v>
      </c>
      <c r="D208" s="115">
        <v>7.6318000000000001</v>
      </c>
      <c r="E208" s="115">
        <v>10.1014</v>
      </c>
    </row>
    <row r="209" spans="1:5" x14ac:dyDescent="0.25">
      <c r="A209" s="78">
        <v>44505</v>
      </c>
      <c r="B209" s="99">
        <v>7.25</v>
      </c>
      <c r="C209" s="115">
        <v>8.9039000000000001</v>
      </c>
      <c r="D209" s="115">
        <v>7.5522</v>
      </c>
      <c r="E209" s="115">
        <v>9.9323999999999995</v>
      </c>
    </row>
    <row r="210" spans="1:5" x14ac:dyDescent="0.25">
      <c r="A210" s="78">
        <v>44512</v>
      </c>
      <c r="B210" s="99">
        <v>7.25</v>
      </c>
      <c r="C210" s="115">
        <v>8.8904999999999994</v>
      </c>
      <c r="D210" s="115">
        <v>7.4980000000000002</v>
      </c>
      <c r="E210" s="115">
        <v>10.039</v>
      </c>
    </row>
    <row r="211" spans="1:5" x14ac:dyDescent="0.25">
      <c r="A211" s="78">
        <v>44519</v>
      </c>
      <c r="B211" s="99">
        <v>7.25</v>
      </c>
      <c r="C211" s="115">
        <v>8.8206000000000007</v>
      </c>
      <c r="D211" s="115">
        <v>7.5031999999999996</v>
      </c>
      <c r="E211" s="115">
        <v>9.9923000000000002</v>
      </c>
    </row>
    <row r="212" spans="1:5" x14ac:dyDescent="0.25">
      <c r="A212" s="78">
        <v>44526</v>
      </c>
      <c r="B212" s="99">
        <v>7.25</v>
      </c>
      <c r="C212" s="115">
        <v>8.8337000000000003</v>
      </c>
      <c r="D212" s="115">
        <v>7.3855000000000004</v>
      </c>
      <c r="E212" s="115">
        <v>9.9475999999999996</v>
      </c>
    </row>
    <row r="213" spans="1:5" x14ac:dyDescent="0.25">
      <c r="A213" s="78">
        <v>44533</v>
      </c>
      <c r="B213" s="99">
        <v>7.25</v>
      </c>
      <c r="C213" s="115">
        <v>8.8754000000000008</v>
      </c>
      <c r="D213" s="115">
        <v>7.6033999999999997</v>
      </c>
      <c r="E213" s="115">
        <v>9.8667999999999996</v>
      </c>
    </row>
    <row r="214" spans="1:5" x14ac:dyDescent="0.25">
      <c r="A214" s="78">
        <v>44540</v>
      </c>
      <c r="B214" s="99">
        <v>7.25</v>
      </c>
      <c r="C214" s="115">
        <v>8.8561999999999994</v>
      </c>
      <c r="D214" s="115">
        <v>7.6589</v>
      </c>
      <c r="E214" s="115">
        <v>9.9725000000000001</v>
      </c>
    </row>
    <row r="215" spans="1:5" x14ac:dyDescent="0.25">
      <c r="A215" s="78">
        <v>44547</v>
      </c>
      <c r="B215" s="99">
        <v>7.75</v>
      </c>
      <c r="C215" s="115">
        <v>8.9146999999999998</v>
      </c>
      <c r="D215" s="115">
        <v>7.5754000000000001</v>
      </c>
      <c r="E215" s="115">
        <v>10.120200000000001</v>
      </c>
    </row>
    <row r="216" spans="1:5" x14ac:dyDescent="0.25">
      <c r="A216" s="78">
        <v>44554</v>
      </c>
      <c r="B216" s="99">
        <v>7.75</v>
      </c>
      <c r="C216" s="115">
        <v>8.9116</v>
      </c>
      <c r="D216" s="115">
        <v>7.6765999999999996</v>
      </c>
      <c r="E216" s="115">
        <v>10.087999999999999</v>
      </c>
    </row>
    <row r="217" spans="1:5" x14ac:dyDescent="0.25">
      <c r="A217" s="78">
        <v>44561</v>
      </c>
      <c r="B217" s="99">
        <v>7.75</v>
      </c>
      <c r="C217" s="115">
        <v>9.0425000000000004</v>
      </c>
      <c r="D217" s="115">
        <v>7.9192</v>
      </c>
      <c r="E217" s="115">
        <v>10.021800000000001</v>
      </c>
    </row>
    <row r="218" spans="1:5" x14ac:dyDescent="0.25">
      <c r="A218" s="78">
        <v>44568</v>
      </c>
      <c r="B218" s="99">
        <v>7.75</v>
      </c>
      <c r="C218" s="115">
        <v>9.1326000000000001</v>
      </c>
      <c r="D218" s="115">
        <v>7.8235999999999999</v>
      </c>
      <c r="E218" s="115">
        <v>9.8119999999999994</v>
      </c>
    </row>
    <row r="219" spans="1:5" x14ac:dyDescent="0.25">
      <c r="A219" s="78">
        <v>44575</v>
      </c>
      <c r="B219" s="99">
        <v>7.75</v>
      </c>
      <c r="C219" s="115">
        <v>9.0139999999999993</v>
      </c>
      <c r="D219" s="115">
        <v>8.0527999999999995</v>
      </c>
      <c r="E219" s="115">
        <v>10.2643</v>
      </c>
    </row>
    <row r="220" spans="1:5" x14ac:dyDescent="0.25">
      <c r="A220" s="78">
        <v>44582</v>
      </c>
      <c r="B220" s="99">
        <v>7.75</v>
      </c>
      <c r="C220" s="115">
        <v>9.0579000000000001</v>
      </c>
      <c r="D220" s="115">
        <v>8.0123999999999995</v>
      </c>
      <c r="E220" s="115">
        <v>10.032500000000001</v>
      </c>
    </row>
    <row r="221" spans="1:5" x14ac:dyDescent="0.25">
      <c r="A221" s="78">
        <v>44589</v>
      </c>
      <c r="B221" s="99">
        <v>7.75</v>
      </c>
      <c r="C221" s="115">
        <v>9.0778999999999996</v>
      </c>
      <c r="D221" s="115">
        <v>8.0728000000000009</v>
      </c>
      <c r="E221" s="115">
        <v>10.023999999999999</v>
      </c>
    </row>
    <row r="222" spans="1:5" x14ac:dyDescent="0.25">
      <c r="A222" s="78">
        <v>44596</v>
      </c>
      <c r="B222" s="99">
        <v>8</v>
      </c>
      <c r="C222" s="115">
        <v>9.0478000000000005</v>
      </c>
      <c r="D222" s="115">
        <v>8.4235000000000007</v>
      </c>
      <c r="E222" s="115">
        <v>10.050700000000001</v>
      </c>
    </row>
    <row r="223" spans="1:5" x14ac:dyDescent="0.25">
      <c r="A223" s="78">
        <v>44603</v>
      </c>
      <c r="B223" s="99">
        <v>8</v>
      </c>
      <c r="C223" s="115">
        <v>9.0249000000000006</v>
      </c>
      <c r="D223" s="115">
        <v>8.2321000000000009</v>
      </c>
      <c r="E223" s="115">
        <v>10.057399999999999</v>
      </c>
    </row>
    <row r="224" spans="1:5" x14ac:dyDescent="0.25">
      <c r="A224" s="78">
        <v>44610</v>
      </c>
      <c r="B224" s="99">
        <v>8</v>
      </c>
      <c r="C224" s="115">
        <v>8.9052000000000007</v>
      </c>
      <c r="D224" s="115">
        <v>8.2043999999999997</v>
      </c>
      <c r="E224" s="115">
        <v>10.077299999999999</v>
      </c>
    </row>
    <row r="225" spans="1:5" x14ac:dyDescent="0.25">
      <c r="A225" s="78">
        <v>44617</v>
      </c>
      <c r="B225" s="99">
        <v>8</v>
      </c>
      <c r="C225" s="115">
        <v>8.9746000000000006</v>
      </c>
      <c r="D225" s="115">
        <v>8.234</v>
      </c>
      <c r="E225" s="115">
        <v>10.1219</v>
      </c>
    </row>
    <row r="226" spans="1:5" x14ac:dyDescent="0.25">
      <c r="A226" s="78">
        <v>44624</v>
      </c>
      <c r="B226" s="99">
        <v>8</v>
      </c>
      <c r="C226" s="115">
        <v>9.2307000000000006</v>
      </c>
      <c r="D226" s="115">
        <v>8.1997999999999998</v>
      </c>
      <c r="E226" s="115">
        <v>10.398</v>
      </c>
    </row>
    <row r="227" spans="1:5" x14ac:dyDescent="0.25">
      <c r="A227" s="78">
        <v>44631</v>
      </c>
      <c r="B227" s="99">
        <v>8</v>
      </c>
      <c r="C227" s="115">
        <v>9.2700999999999993</v>
      </c>
      <c r="D227" s="115">
        <v>8.2232000000000003</v>
      </c>
      <c r="E227" s="115">
        <v>10.472899999999999</v>
      </c>
    </row>
    <row r="228" spans="1:5" x14ac:dyDescent="0.25">
      <c r="A228" s="78">
        <v>44638</v>
      </c>
      <c r="B228" s="99">
        <v>9.25</v>
      </c>
      <c r="C228" s="115">
        <v>9.9954999999999998</v>
      </c>
      <c r="D228" s="115">
        <v>9.3491999999999997</v>
      </c>
      <c r="E228" s="115">
        <v>11.022399999999999</v>
      </c>
    </row>
    <row r="229" spans="1:5" x14ac:dyDescent="0.25">
      <c r="A229" s="78">
        <v>44645</v>
      </c>
      <c r="B229" s="99">
        <v>9.25</v>
      </c>
      <c r="C229" s="115">
        <v>10.099500000000001</v>
      </c>
      <c r="D229" s="115">
        <v>9.4337</v>
      </c>
      <c r="E229" s="115">
        <v>11.0473</v>
      </c>
    </row>
    <row r="230" spans="1:5" x14ac:dyDescent="0.25">
      <c r="A230" s="78">
        <v>44652</v>
      </c>
      <c r="B230" s="99">
        <v>9.25</v>
      </c>
      <c r="C230" s="115">
        <v>10.0785</v>
      </c>
      <c r="D230" s="115">
        <v>9.4966000000000008</v>
      </c>
      <c r="E230" s="115">
        <v>11.198399999999999</v>
      </c>
    </row>
    <row r="231" spans="1:5" x14ac:dyDescent="0.25">
      <c r="A231" s="78">
        <v>44659</v>
      </c>
      <c r="B231" s="99">
        <v>9.25</v>
      </c>
      <c r="C231" s="115">
        <v>10.1668</v>
      </c>
      <c r="D231" s="115">
        <v>9.6036000000000001</v>
      </c>
      <c r="E231" s="115">
        <v>11.121</v>
      </c>
    </row>
    <row r="232" spans="1:5" x14ac:dyDescent="0.25">
      <c r="A232" s="78">
        <v>44666</v>
      </c>
      <c r="B232" s="99">
        <v>9.25</v>
      </c>
      <c r="C232" s="115">
        <v>10.163600000000001</v>
      </c>
      <c r="D232" s="115">
        <v>9.4039999999999999</v>
      </c>
      <c r="E232" s="115">
        <v>11.2667</v>
      </c>
    </row>
    <row r="233" spans="1:5" x14ac:dyDescent="0.25">
      <c r="A233" s="78">
        <v>44673</v>
      </c>
      <c r="B233" s="99">
        <v>9.25</v>
      </c>
      <c r="C233" s="115">
        <v>10.209099999999999</v>
      </c>
      <c r="D233" s="115">
        <v>9.4357000000000006</v>
      </c>
      <c r="E233" s="115">
        <v>11.260999999999999</v>
      </c>
    </row>
    <row r="234" spans="1:5" x14ac:dyDescent="0.25">
      <c r="A234" s="78">
        <v>44680</v>
      </c>
      <c r="B234" s="99">
        <v>9.25</v>
      </c>
      <c r="C234" s="115">
        <v>10.2043</v>
      </c>
      <c r="D234" s="115">
        <v>9.5958000000000006</v>
      </c>
      <c r="E234" s="115">
        <v>11.4316</v>
      </c>
    </row>
    <row r="235" spans="1:5" x14ac:dyDescent="0.25">
      <c r="A235" s="78">
        <v>44687</v>
      </c>
      <c r="B235" s="99">
        <v>9.25</v>
      </c>
      <c r="C235" s="115">
        <v>10.112</v>
      </c>
      <c r="D235" s="115">
        <v>9.7702000000000009</v>
      </c>
      <c r="E235" s="115">
        <v>10.983000000000001</v>
      </c>
    </row>
    <row r="236" spans="1:5" x14ac:dyDescent="0.25">
      <c r="A236" s="78">
        <v>44694</v>
      </c>
      <c r="B236" s="99">
        <v>9.25</v>
      </c>
      <c r="C236" s="115">
        <v>10.301500000000001</v>
      </c>
      <c r="D236" s="115">
        <v>9.6466999999999992</v>
      </c>
      <c r="E236" s="115">
        <v>11.0915</v>
      </c>
    </row>
    <row r="237" spans="1:5" x14ac:dyDescent="0.25">
      <c r="A237" s="78">
        <v>44701</v>
      </c>
      <c r="B237" s="99">
        <v>9.25</v>
      </c>
      <c r="C237" s="115">
        <v>10.279400000000001</v>
      </c>
      <c r="D237" s="115">
        <v>9.7687000000000008</v>
      </c>
      <c r="E237" s="115">
        <v>11.079700000000001</v>
      </c>
    </row>
    <row r="238" spans="1:5" x14ac:dyDescent="0.25">
      <c r="A238" s="78">
        <v>44708</v>
      </c>
      <c r="B238" s="99">
        <v>9.25</v>
      </c>
      <c r="C238" s="115">
        <v>10.245200000000001</v>
      </c>
      <c r="D238" s="115">
        <v>9.8512000000000004</v>
      </c>
      <c r="E238" s="115">
        <v>11.138999999999999</v>
      </c>
    </row>
    <row r="239" spans="1:5" x14ac:dyDescent="0.25">
      <c r="A239" s="78">
        <v>44715</v>
      </c>
      <c r="B239" s="99">
        <v>9.25</v>
      </c>
      <c r="C239" s="115">
        <v>10.224399999999999</v>
      </c>
      <c r="D239" s="115">
        <v>9.8896999999999995</v>
      </c>
      <c r="E239" s="115">
        <v>11.1609</v>
      </c>
    </row>
    <row r="240" spans="1:5" x14ac:dyDescent="0.25">
      <c r="A240" s="78">
        <v>44722</v>
      </c>
      <c r="B240" s="99">
        <v>9.25</v>
      </c>
      <c r="C240" s="115">
        <v>10.2514</v>
      </c>
      <c r="D240" s="115">
        <v>9.6821999999999999</v>
      </c>
      <c r="E240" s="115">
        <v>11.161300000000001</v>
      </c>
    </row>
    <row r="241" spans="1:5" x14ac:dyDescent="0.25">
      <c r="A241" s="78">
        <v>44729</v>
      </c>
      <c r="B241" s="99">
        <v>9.25</v>
      </c>
      <c r="C241" s="115">
        <v>10.3323</v>
      </c>
      <c r="D241" s="115">
        <v>10.1264</v>
      </c>
      <c r="E241" s="115">
        <v>11.237500000000001</v>
      </c>
    </row>
    <row r="242" spans="1:5" x14ac:dyDescent="0.25">
      <c r="A242" s="78">
        <v>44736</v>
      </c>
      <c r="B242" s="99">
        <v>9.25</v>
      </c>
      <c r="C242" s="115">
        <v>10.4543</v>
      </c>
      <c r="D242" s="115">
        <v>10.0657</v>
      </c>
      <c r="E242" s="115">
        <v>11.240500000000001</v>
      </c>
    </row>
    <row r="243" spans="1:5" x14ac:dyDescent="0.25">
      <c r="A243" s="78">
        <v>44743</v>
      </c>
      <c r="B243" s="99">
        <v>9.25</v>
      </c>
      <c r="C243" s="115">
        <v>10.4056</v>
      </c>
      <c r="D243" s="115">
        <v>10.055199999999999</v>
      </c>
      <c r="E243" s="115">
        <v>11.369199999999999</v>
      </c>
    </row>
    <row r="244" spans="1:5" x14ac:dyDescent="0.25">
      <c r="A244" s="78">
        <v>44750</v>
      </c>
      <c r="B244" s="99">
        <v>9.25</v>
      </c>
      <c r="C244" s="115">
        <v>10.434100000000001</v>
      </c>
      <c r="D244" s="115">
        <v>10.0426</v>
      </c>
      <c r="E244" s="115">
        <v>11.333600000000001</v>
      </c>
    </row>
    <row r="245" spans="1:5" x14ac:dyDescent="0.25">
      <c r="A245" s="78">
        <v>44757</v>
      </c>
      <c r="B245" s="99">
        <v>9.25</v>
      </c>
      <c r="C245" s="115">
        <v>10.4064</v>
      </c>
      <c r="D245" s="115">
        <v>10.060600000000001</v>
      </c>
      <c r="E245" s="115">
        <v>11.3452</v>
      </c>
    </row>
    <row r="246" spans="1:5" x14ac:dyDescent="0.25">
      <c r="A246" s="78">
        <v>44764</v>
      </c>
      <c r="B246" s="99">
        <v>9.25</v>
      </c>
      <c r="C246" s="115">
        <v>10.472899999999999</v>
      </c>
      <c r="D246" s="115">
        <v>10.162000000000001</v>
      </c>
      <c r="E246" s="115">
        <v>11.390700000000001</v>
      </c>
    </row>
    <row r="247" spans="1:5" x14ac:dyDescent="0.25">
      <c r="A247" s="78">
        <v>44771</v>
      </c>
      <c r="B247" s="99">
        <v>9.25</v>
      </c>
      <c r="C247" s="115">
        <v>10.477</v>
      </c>
      <c r="D247" s="115">
        <v>10.122299999999999</v>
      </c>
      <c r="E247" s="115">
        <v>11.3973</v>
      </c>
    </row>
    <row r="248" spans="1:5" x14ac:dyDescent="0.25">
      <c r="A248" s="78">
        <v>44778</v>
      </c>
      <c r="B248" s="99">
        <v>9.5</v>
      </c>
      <c r="C248" s="115">
        <v>10.518700000000001</v>
      </c>
      <c r="D248" s="115">
        <v>10.1652</v>
      </c>
      <c r="E248" s="115">
        <v>11.3992</v>
      </c>
    </row>
    <row r="249" spans="1:5" x14ac:dyDescent="0.25">
      <c r="A249" s="78">
        <v>44785</v>
      </c>
      <c r="B249" s="99">
        <v>9.5</v>
      </c>
      <c r="C249" s="115">
        <v>10.642300000000001</v>
      </c>
      <c r="D249" s="115">
        <v>9.9806000000000008</v>
      </c>
      <c r="E249" s="115">
        <v>11.4207</v>
      </c>
    </row>
    <row r="250" spans="1:5" x14ac:dyDescent="0.25">
      <c r="A250" s="78">
        <v>44792</v>
      </c>
      <c r="B250" s="99">
        <v>9.5</v>
      </c>
      <c r="C250" s="115">
        <v>10.445600000000001</v>
      </c>
      <c r="D250" s="115">
        <v>10.1852</v>
      </c>
      <c r="E250" s="115">
        <v>11.3538</v>
      </c>
    </row>
    <row r="251" spans="1:5" x14ac:dyDescent="0.25">
      <c r="A251" s="78">
        <v>44799</v>
      </c>
      <c r="B251" s="99">
        <v>9.5</v>
      </c>
      <c r="C251" s="115">
        <v>10.4384</v>
      </c>
      <c r="D251" s="115">
        <v>10.244199999999999</v>
      </c>
      <c r="E251" s="115">
        <v>11.334</v>
      </c>
    </row>
    <row r="252" spans="1:5" x14ac:dyDescent="0.25">
      <c r="A252" s="78">
        <v>44806</v>
      </c>
      <c r="B252" s="99">
        <v>9.5</v>
      </c>
      <c r="C252" s="115">
        <v>10.427300000000001</v>
      </c>
      <c r="D252" s="115">
        <v>10.235099999999999</v>
      </c>
      <c r="E252" s="115">
        <v>11.335800000000001</v>
      </c>
    </row>
    <row r="253" spans="1:5" x14ac:dyDescent="0.25">
      <c r="A253" s="78">
        <v>44813</v>
      </c>
      <c r="B253" s="99">
        <v>9.5</v>
      </c>
      <c r="C253" s="115">
        <v>10.414300000000001</v>
      </c>
      <c r="D253" s="115">
        <v>10.1684</v>
      </c>
      <c r="E253" s="115">
        <v>11.350300000000001</v>
      </c>
    </row>
    <row r="254" spans="1:5" x14ac:dyDescent="0.25">
      <c r="A254" s="78">
        <v>44820</v>
      </c>
      <c r="B254" s="99">
        <v>10</v>
      </c>
      <c r="C254" s="115">
        <v>10.6821</v>
      </c>
      <c r="D254" s="115">
        <v>10.051299999999999</v>
      </c>
      <c r="E254" s="115">
        <v>11.5465</v>
      </c>
    </row>
    <row r="255" spans="1:5" x14ac:dyDescent="0.25">
      <c r="A255" s="78">
        <v>44827</v>
      </c>
      <c r="B255" s="99">
        <v>10</v>
      </c>
      <c r="C255" s="115">
        <v>10.694699999999999</v>
      </c>
      <c r="D255" s="115">
        <v>10.411799999999999</v>
      </c>
      <c r="E255" s="115">
        <v>11.6835</v>
      </c>
    </row>
    <row r="256" spans="1:5" x14ac:dyDescent="0.25">
      <c r="A256" s="78">
        <v>44834</v>
      </c>
      <c r="B256" s="99">
        <v>10</v>
      </c>
      <c r="C256" s="115">
        <v>10.786199999999999</v>
      </c>
      <c r="D256" s="115">
        <v>10.537000000000001</v>
      </c>
      <c r="E256" s="115">
        <v>11.788600000000001</v>
      </c>
    </row>
    <row r="257" spans="1:5" x14ac:dyDescent="0.25">
      <c r="A257" s="78"/>
      <c r="B257" s="99"/>
      <c r="C257" s="115"/>
      <c r="D257" s="115"/>
      <c r="E257" s="115"/>
    </row>
  </sheetData>
  <hyperlinks>
    <hyperlink ref="A1" location="List!A1" display="List!A1" xr:uid="{00000000-0004-0000-2500-000000000000}"/>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62"/>
  <sheetViews>
    <sheetView workbookViewId="0"/>
  </sheetViews>
  <sheetFormatPr defaultColWidth="8.77734375" defaultRowHeight="14.25" x14ac:dyDescent="0.25"/>
  <cols>
    <col min="1" max="7" width="8.77734375" style="18"/>
    <col min="8" max="8" width="8.77734375" style="18" hidden="1" customWidth="1"/>
    <col min="9" max="16384" width="8.77734375" style="18"/>
  </cols>
  <sheetData>
    <row r="1" spans="1:8" ht="15" x14ac:dyDescent="0.25">
      <c r="A1" s="199" t="s">
        <v>284</v>
      </c>
      <c r="B1" s="127" t="s">
        <v>269</v>
      </c>
      <c r="C1" s="127" t="s">
        <v>270</v>
      </c>
      <c r="D1" s="127" t="s">
        <v>271</v>
      </c>
      <c r="E1" s="127" t="s">
        <v>271</v>
      </c>
      <c r="F1" s="127" t="s">
        <v>272</v>
      </c>
      <c r="G1" s="127" t="s">
        <v>273</v>
      </c>
      <c r="H1" s="128" t="s">
        <v>140</v>
      </c>
    </row>
    <row r="2" spans="1:8" ht="15" x14ac:dyDescent="0.25">
      <c r="A2" s="129" t="s">
        <v>102</v>
      </c>
      <c r="B2" s="130">
        <v>20.010790939501074</v>
      </c>
      <c r="C2" s="130">
        <v>12.699150696785194</v>
      </c>
      <c r="D2" s="130">
        <v>21.139138069528791</v>
      </c>
      <c r="E2" s="130">
        <v>19.019178045034973</v>
      </c>
      <c r="F2" s="130">
        <v>14.983123387806041</v>
      </c>
      <c r="G2" s="130">
        <v>15.155874628646375</v>
      </c>
      <c r="H2" s="131">
        <v>17.299999999999997</v>
      </c>
    </row>
    <row r="3" spans="1:8" ht="15" x14ac:dyDescent="0.25">
      <c r="A3" s="129" t="s">
        <v>85</v>
      </c>
      <c r="B3" s="130">
        <v>19.70945345614798</v>
      </c>
      <c r="C3" s="130">
        <v>12.772044111879234</v>
      </c>
      <c r="D3" s="130">
        <v>20.989917692868548</v>
      </c>
      <c r="E3" s="130">
        <v>18.648871912507659</v>
      </c>
      <c r="F3" s="130">
        <v>13.245613425632087</v>
      </c>
      <c r="G3" s="130">
        <v>12.983295381112271</v>
      </c>
      <c r="H3" s="131">
        <v>17.445995574359138</v>
      </c>
    </row>
    <row r="4" spans="1:8" ht="15" x14ac:dyDescent="0.25">
      <c r="A4" s="129" t="s">
        <v>82</v>
      </c>
      <c r="B4" s="130">
        <v>19.448329234939099</v>
      </c>
      <c r="C4" s="130">
        <v>11.615358357344627</v>
      </c>
      <c r="D4" s="130">
        <v>21.225946811490971</v>
      </c>
      <c r="E4" s="130">
        <v>17.929963177206087</v>
      </c>
      <c r="F4" s="130">
        <v>14.232280181130683</v>
      </c>
      <c r="G4" s="130">
        <v>14.265612291010099</v>
      </c>
      <c r="H4" s="131">
        <v>18.386364381808484</v>
      </c>
    </row>
    <row r="5" spans="1:8" ht="15" x14ac:dyDescent="0.25">
      <c r="A5" s="129" t="s">
        <v>83</v>
      </c>
      <c r="B5" s="130">
        <v>18.103132292980547</v>
      </c>
      <c r="C5" s="130">
        <v>12.939117393753376</v>
      </c>
      <c r="D5" s="130">
        <v>19.430742726357138</v>
      </c>
      <c r="E5" s="130">
        <v>17.313154573451669</v>
      </c>
      <c r="F5" s="130">
        <v>12.298132962242089</v>
      </c>
      <c r="G5" s="130">
        <v>12.871243719805019</v>
      </c>
      <c r="H5" s="131">
        <v>19.954084437131677</v>
      </c>
    </row>
    <row r="6" spans="1:8" ht="15" x14ac:dyDescent="0.25">
      <c r="A6" s="129" t="s">
        <v>103</v>
      </c>
      <c r="B6" s="130">
        <v>18.207205193465256</v>
      </c>
      <c r="C6" s="130">
        <v>12.453423484050484</v>
      </c>
      <c r="D6" s="130">
        <v>19.152149575633423</v>
      </c>
      <c r="E6" s="130">
        <v>17.49069250252985</v>
      </c>
      <c r="F6" s="130">
        <v>14.221528408592174</v>
      </c>
      <c r="G6" s="130">
        <v>12.641246511583949</v>
      </c>
      <c r="H6" s="131">
        <v>20.02</v>
      </c>
    </row>
    <row r="7" spans="1:8" ht="15" x14ac:dyDescent="0.25">
      <c r="A7" s="129" t="s">
        <v>85</v>
      </c>
      <c r="B7" s="130">
        <v>17.076736916480993</v>
      </c>
      <c r="C7" s="130">
        <v>11.578139736924673</v>
      </c>
      <c r="D7" s="130">
        <v>18.023866245139661</v>
      </c>
      <c r="E7" s="130">
        <v>16.366255182848462</v>
      </c>
      <c r="F7" s="130">
        <v>10.960345365737254</v>
      </c>
      <c r="G7" s="130">
        <v>12.812550588982454</v>
      </c>
      <c r="H7" s="131">
        <v>19.478562992093988</v>
      </c>
    </row>
    <row r="8" spans="1:8" ht="15" x14ac:dyDescent="0.25">
      <c r="A8" s="129" t="s">
        <v>82</v>
      </c>
      <c r="B8" s="130">
        <v>16.367642717970693</v>
      </c>
      <c r="C8" s="130">
        <v>11.795329870782258</v>
      </c>
      <c r="D8" s="130">
        <v>17.065438906267833</v>
      </c>
      <c r="E8" s="130">
        <v>15.788015120178258</v>
      </c>
      <c r="F8" s="130">
        <v>9.8078318637371638</v>
      </c>
      <c r="G8" s="130">
        <v>12.472256486726865</v>
      </c>
      <c r="H8" s="131">
        <v>19.141659864274921</v>
      </c>
    </row>
    <row r="9" spans="1:8" ht="15" x14ac:dyDescent="0.25">
      <c r="A9" s="129" t="s">
        <v>83</v>
      </c>
      <c r="B9" s="130">
        <v>14.919594500554242</v>
      </c>
      <c r="C9" s="130">
        <v>11.212999673928655</v>
      </c>
      <c r="D9" s="130">
        <v>16.048939290094403</v>
      </c>
      <c r="E9" s="130">
        <v>14.151706844937282</v>
      </c>
      <c r="F9" s="130">
        <v>11.069447988923162</v>
      </c>
      <c r="G9" s="130">
        <v>10.171450196794011</v>
      </c>
      <c r="H9" s="131">
        <v>18.54782579564057</v>
      </c>
    </row>
    <row r="10" spans="1:8" ht="15" x14ac:dyDescent="0.25">
      <c r="A10" s="129" t="s">
        <v>104</v>
      </c>
      <c r="B10" s="130">
        <v>13.92651345548151</v>
      </c>
      <c r="C10" s="130">
        <v>11.142171123005989</v>
      </c>
      <c r="D10" s="130">
        <v>15.716025593304598</v>
      </c>
      <c r="E10" s="130">
        <v>13.273415964525919</v>
      </c>
      <c r="F10" s="130">
        <v>11.400969538989559</v>
      </c>
      <c r="G10" s="130">
        <v>11.44837013148326</v>
      </c>
      <c r="H10" s="131">
        <v>18.714585947651635</v>
      </c>
    </row>
    <row r="11" spans="1:8" ht="15" x14ac:dyDescent="0.25">
      <c r="A11" s="129" t="s">
        <v>85</v>
      </c>
      <c r="B11" s="130">
        <v>13.649409324102253</v>
      </c>
      <c r="C11" s="130">
        <v>11.322704922510853</v>
      </c>
      <c r="D11" s="130">
        <v>15.18908855805295</v>
      </c>
      <c r="E11" s="130">
        <v>13.170272780206348</v>
      </c>
      <c r="F11" s="130">
        <v>11.062201055660054</v>
      </c>
      <c r="G11" s="130">
        <v>10.993454032262679</v>
      </c>
      <c r="H11" s="131">
        <v>18.178030153777339</v>
      </c>
    </row>
    <row r="12" spans="1:8" ht="15" x14ac:dyDescent="0.25">
      <c r="A12" s="129" t="s">
        <v>82</v>
      </c>
      <c r="B12" s="130">
        <v>13.098387666233945</v>
      </c>
      <c r="C12" s="130">
        <v>10.989362916753818</v>
      </c>
      <c r="D12" s="130">
        <v>14.400940391015304</v>
      </c>
      <c r="E12" s="130">
        <v>12.681882041007052</v>
      </c>
      <c r="F12" s="130">
        <v>11.536808470795991</v>
      </c>
      <c r="G12" s="130">
        <v>11.384288550116086</v>
      </c>
      <c r="H12" s="131">
        <v>17.879106426163808</v>
      </c>
    </row>
    <row r="13" spans="1:8" ht="15" x14ac:dyDescent="0.25">
      <c r="A13" s="129" t="s">
        <v>83</v>
      </c>
      <c r="B13" s="130">
        <v>12.172744298537321</v>
      </c>
      <c r="C13" s="130">
        <v>10.54892998245619</v>
      </c>
      <c r="D13" s="130">
        <v>14.047728948281371</v>
      </c>
      <c r="E13" s="130">
        <v>11.736864397431738</v>
      </c>
      <c r="F13" s="130">
        <v>10.486933379193554</v>
      </c>
      <c r="G13" s="130">
        <v>11.232644292964101</v>
      </c>
      <c r="H13" s="131">
        <v>17.661148319671206</v>
      </c>
    </row>
    <row r="14" spans="1:8" ht="15" x14ac:dyDescent="0.25">
      <c r="A14" s="129" t="s">
        <v>105</v>
      </c>
      <c r="B14" s="130">
        <v>13.417447907644348</v>
      </c>
      <c r="C14" s="130">
        <v>10.986820843974625</v>
      </c>
      <c r="D14" s="130">
        <v>14.28490935105985</v>
      </c>
      <c r="E14" s="130">
        <v>13.058241203869166</v>
      </c>
      <c r="F14" s="130">
        <v>11.321533789078094</v>
      </c>
      <c r="G14" s="130">
        <v>11.098506891675136</v>
      </c>
      <c r="H14" s="131">
        <v>17.926397448037971</v>
      </c>
    </row>
    <row r="15" spans="1:8" ht="15" x14ac:dyDescent="0.25">
      <c r="A15" s="129" t="s">
        <v>85</v>
      </c>
      <c r="B15" s="130">
        <v>13.557791267422298</v>
      </c>
      <c r="C15" s="130">
        <v>10.854729344903163</v>
      </c>
      <c r="D15" s="130">
        <v>14.179614966207392</v>
      </c>
      <c r="E15" s="130">
        <v>13.187580885519194</v>
      </c>
      <c r="F15" s="130">
        <v>11.029167906310994</v>
      </c>
      <c r="G15" s="130">
        <v>10.872399898609975</v>
      </c>
      <c r="H15" s="131">
        <v>17.432985487126601</v>
      </c>
    </row>
    <row r="16" spans="1:8" ht="15" x14ac:dyDescent="0.25">
      <c r="A16" s="129" t="s">
        <v>82</v>
      </c>
      <c r="B16" s="130">
        <v>13.870095674794861</v>
      </c>
      <c r="C16" s="130">
        <v>10.797183163126004</v>
      </c>
      <c r="D16" s="130">
        <v>14.077676365075071</v>
      </c>
      <c r="E16" s="130">
        <v>13.521569174222931</v>
      </c>
      <c r="F16" s="130">
        <v>10.903694313108764</v>
      </c>
      <c r="G16" s="130">
        <v>12.107394907233161</v>
      </c>
      <c r="H16" s="131">
        <v>17.487890009000701</v>
      </c>
    </row>
    <row r="17" spans="1:8" ht="15" x14ac:dyDescent="0.25">
      <c r="A17" s="129" t="s">
        <v>83</v>
      </c>
      <c r="B17" s="130">
        <v>13.641169081161328</v>
      </c>
      <c r="C17" s="130">
        <v>10.772542647451155</v>
      </c>
      <c r="D17" s="130">
        <v>14.166216952867257</v>
      </c>
      <c r="E17" s="130">
        <v>13.283562388796085</v>
      </c>
      <c r="F17" s="130">
        <v>10.502227019705362</v>
      </c>
      <c r="G17" s="130">
        <v>10.471673777280284</v>
      </c>
      <c r="H17" s="131">
        <v>17.57861782895899</v>
      </c>
    </row>
    <row r="18" spans="1:8" ht="15" x14ac:dyDescent="0.25">
      <c r="A18" s="129" t="s">
        <v>106</v>
      </c>
      <c r="B18" s="130">
        <v>13.959483646596437</v>
      </c>
      <c r="C18" s="130">
        <v>10.642161662658447</v>
      </c>
      <c r="D18" s="130">
        <v>14.074775222058268</v>
      </c>
      <c r="E18" s="130">
        <v>13.544360135476678</v>
      </c>
      <c r="F18" s="130">
        <v>10.697230213082571</v>
      </c>
      <c r="G18" s="130">
        <v>11.711769301453263</v>
      </c>
      <c r="H18" s="131"/>
    </row>
    <row r="19" spans="1:8" ht="15" x14ac:dyDescent="0.25">
      <c r="A19" s="129" t="s">
        <v>85</v>
      </c>
      <c r="B19" s="130">
        <v>13.694736063598572</v>
      </c>
      <c r="C19" s="130">
        <v>10.897560978117115</v>
      </c>
      <c r="D19" s="130">
        <v>14.013552675558012</v>
      </c>
      <c r="E19" s="130">
        <v>13.282698112037529</v>
      </c>
      <c r="F19" s="130">
        <v>10.484133954867682</v>
      </c>
      <c r="G19" s="130">
        <v>10.623184580756813</v>
      </c>
      <c r="H19" s="131"/>
    </row>
    <row r="20" spans="1:8" ht="15" x14ac:dyDescent="0.25">
      <c r="A20" s="129" t="s">
        <v>82</v>
      </c>
      <c r="B20" s="130">
        <v>13.835559623221881</v>
      </c>
      <c r="C20" s="130">
        <v>10.762728912977643</v>
      </c>
      <c r="D20" s="130">
        <v>14.199279356061483</v>
      </c>
      <c r="E20" s="130">
        <v>13.262240477805827</v>
      </c>
      <c r="F20" s="130">
        <v>10.643993845896812</v>
      </c>
      <c r="G20" s="130">
        <v>11.827745162923888</v>
      </c>
      <c r="H20" s="131"/>
    </row>
    <row r="21" spans="1:8" ht="15" x14ac:dyDescent="0.25">
      <c r="A21" s="129" t="s">
        <v>83</v>
      </c>
      <c r="B21" s="130">
        <v>13.612636014004826</v>
      </c>
      <c r="C21" s="130">
        <v>10.404996693999061</v>
      </c>
      <c r="D21" s="130">
        <v>14.114884128513626</v>
      </c>
      <c r="E21" s="130">
        <v>12.890183969001653</v>
      </c>
      <c r="F21" s="130">
        <v>10.261034990541852</v>
      </c>
      <c r="G21" s="130">
        <v>10.513505648105001</v>
      </c>
      <c r="H21" s="131"/>
    </row>
    <row r="22" spans="1:8" ht="15" x14ac:dyDescent="0.25">
      <c r="A22" s="129" t="s">
        <v>107</v>
      </c>
      <c r="B22" s="130">
        <v>13.99717312710442</v>
      </c>
      <c r="C22" s="130">
        <v>10.652170212677158</v>
      </c>
      <c r="D22" s="130">
        <v>14.02743654385189</v>
      </c>
      <c r="E22" s="130">
        <v>13.389858539181496</v>
      </c>
      <c r="F22" s="130">
        <v>10.687680331896377</v>
      </c>
      <c r="G22" s="130">
        <v>11.195709710587739</v>
      </c>
      <c r="H22" s="131"/>
    </row>
    <row r="23" spans="1:8" ht="15" x14ac:dyDescent="0.25">
      <c r="A23" s="129" t="s">
        <v>85</v>
      </c>
      <c r="B23" s="130">
        <v>14.159533124356482</v>
      </c>
      <c r="C23" s="130">
        <v>10.69380471099316</v>
      </c>
      <c r="D23" s="130">
        <v>14.16168182506938</v>
      </c>
      <c r="E23" s="130">
        <v>13.507721619585775</v>
      </c>
      <c r="F23" s="130">
        <v>8.8828018939071001</v>
      </c>
      <c r="G23" s="130">
        <v>10.631112875119765</v>
      </c>
      <c r="H23" s="131"/>
    </row>
    <row r="24" spans="1:8" ht="15" x14ac:dyDescent="0.25">
      <c r="A24" s="129" t="s">
        <v>82</v>
      </c>
      <c r="B24" s="130">
        <v>14.416561774419321</v>
      </c>
      <c r="C24" s="130">
        <v>10.731023828360119</v>
      </c>
      <c r="D24" s="130">
        <v>14.323160797750944</v>
      </c>
      <c r="E24" s="130">
        <v>13.671377183667509</v>
      </c>
      <c r="F24" s="130">
        <v>11.012675765111588</v>
      </c>
      <c r="G24" s="130">
        <v>10.818773522434961</v>
      </c>
      <c r="H24" s="131"/>
    </row>
    <row r="25" spans="1:8" ht="15" x14ac:dyDescent="0.25">
      <c r="A25" s="129" t="s">
        <v>83</v>
      </c>
      <c r="B25" s="130">
        <v>14.162821051820222</v>
      </c>
      <c r="C25" s="130">
        <v>10.736103223199201</v>
      </c>
      <c r="D25" s="130">
        <v>14.192494881756998</v>
      </c>
      <c r="E25" s="130">
        <v>13.349221142661149</v>
      </c>
      <c r="F25" s="130">
        <v>11.172233535871971</v>
      </c>
      <c r="G25" s="130">
        <v>10.699541192707271</v>
      </c>
      <c r="H25" s="131"/>
    </row>
    <row r="26" spans="1:8" ht="15" x14ac:dyDescent="0.25">
      <c r="A26" s="129" t="s">
        <v>108</v>
      </c>
      <c r="B26" s="130">
        <v>15.060459157773892</v>
      </c>
      <c r="C26" s="130">
        <v>11.099993313606388</v>
      </c>
      <c r="D26" s="130">
        <v>14.712117371566702</v>
      </c>
      <c r="E26" s="130">
        <v>14.401190882734172</v>
      </c>
      <c r="F26" s="130">
        <v>10.873680073966874</v>
      </c>
      <c r="G26" s="130">
        <v>11.454128773875672</v>
      </c>
      <c r="H26" s="131"/>
    </row>
    <row r="27" spans="1:8" ht="15" x14ac:dyDescent="0.25">
      <c r="A27" s="129" t="s">
        <v>85</v>
      </c>
      <c r="B27" s="130">
        <v>15.001870043954584</v>
      </c>
      <c r="C27" s="130">
        <v>11.514850408466174</v>
      </c>
      <c r="D27" s="130">
        <v>14.395754615521994</v>
      </c>
      <c r="E27" s="130">
        <v>14.341605638655182</v>
      </c>
      <c r="F27" s="130">
        <v>10.033384699022223</v>
      </c>
      <c r="G27" s="130">
        <v>12.152711459701273</v>
      </c>
      <c r="H27" s="131"/>
    </row>
    <row r="28" spans="1:8" ht="15" x14ac:dyDescent="0.25">
      <c r="A28" s="129" t="s">
        <v>82</v>
      </c>
      <c r="B28" s="130">
        <v>15.492244452489468</v>
      </c>
      <c r="C28" s="130">
        <v>11.682331724734185</v>
      </c>
      <c r="D28" s="130">
        <v>14.852623108680046</v>
      </c>
      <c r="E28" s="130">
        <v>14.703868675652226</v>
      </c>
      <c r="F28" s="130">
        <v>10.439450080118483</v>
      </c>
      <c r="G28" s="130">
        <v>12.881791361440751</v>
      </c>
      <c r="H28" s="131"/>
    </row>
    <row r="29" spans="1:8" ht="16.5" x14ac:dyDescent="0.3">
      <c r="A29" s="50"/>
      <c r="B29"/>
      <c r="C29"/>
    </row>
    <row r="30" spans="1:8" ht="16.5" x14ac:dyDescent="0.3">
      <c r="A30" s="50"/>
      <c r="B30"/>
      <c r="C30"/>
    </row>
    <row r="31" spans="1:8" ht="16.5" x14ac:dyDescent="0.3">
      <c r="A31" s="50"/>
      <c r="B31"/>
      <c r="C31"/>
    </row>
    <row r="32" spans="1:8" ht="16.5" x14ac:dyDescent="0.3">
      <c r="A32" s="50"/>
      <c r="B32"/>
      <c r="C32"/>
    </row>
    <row r="33" spans="1:3" ht="16.5" x14ac:dyDescent="0.3">
      <c r="A33" s="50"/>
      <c r="B33"/>
      <c r="C33"/>
    </row>
    <row r="34" spans="1:3" ht="16.5" x14ac:dyDescent="0.3">
      <c r="A34" s="50"/>
      <c r="B34"/>
      <c r="C34"/>
    </row>
    <row r="35" spans="1:3" ht="16.5" x14ac:dyDescent="0.3">
      <c r="A35" s="50"/>
      <c r="B35"/>
      <c r="C35"/>
    </row>
    <row r="36" spans="1:3" ht="16.5" x14ac:dyDescent="0.3">
      <c r="A36" s="50"/>
      <c r="B36"/>
      <c r="C36"/>
    </row>
    <row r="37" spans="1:3" ht="16.5" x14ac:dyDescent="0.3">
      <c r="A37" s="50"/>
      <c r="B37"/>
      <c r="C37"/>
    </row>
    <row r="38" spans="1:3" ht="16.5" x14ac:dyDescent="0.3">
      <c r="A38" s="50"/>
      <c r="B38"/>
      <c r="C38"/>
    </row>
    <row r="39" spans="1:3" ht="16.5" x14ac:dyDescent="0.3">
      <c r="A39" s="50"/>
      <c r="B39"/>
      <c r="C39"/>
    </row>
    <row r="40" spans="1:3" ht="16.5" x14ac:dyDescent="0.3">
      <c r="A40" s="50"/>
      <c r="B40"/>
      <c r="C40"/>
    </row>
    <row r="41" spans="1:3" ht="16.5" x14ac:dyDescent="0.3">
      <c r="A41" s="50"/>
      <c r="B41"/>
      <c r="C41"/>
    </row>
    <row r="42" spans="1:3" ht="16.5" x14ac:dyDescent="0.3">
      <c r="A42" s="50"/>
      <c r="B42"/>
      <c r="C42"/>
    </row>
    <row r="43" spans="1:3" ht="16.5" x14ac:dyDescent="0.3">
      <c r="A43" s="50"/>
      <c r="B43"/>
      <c r="C43"/>
    </row>
    <row r="44" spans="1:3" ht="16.5" x14ac:dyDescent="0.3">
      <c r="A44" s="50"/>
      <c r="B44"/>
      <c r="C44"/>
    </row>
    <row r="45" spans="1:3" ht="16.5" x14ac:dyDescent="0.3">
      <c r="A45" s="50"/>
      <c r="B45"/>
      <c r="C45"/>
    </row>
    <row r="46" spans="1:3" ht="16.5" x14ac:dyDescent="0.3">
      <c r="A46" s="50"/>
      <c r="B46"/>
      <c r="C46"/>
    </row>
    <row r="47" spans="1:3" ht="16.5" x14ac:dyDescent="0.3">
      <c r="A47" s="50"/>
      <c r="B47"/>
      <c r="C47"/>
    </row>
    <row r="48" spans="1:3" ht="16.5" x14ac:dyDescent="0.3">
      <c r="A48" s="50"/>
      <c r="B48"/>
      <c r="C48"/>
    </row>
    <row r="49" spans="1:3" ht="16.5" x14ac:dyDescent="0.3">
      <c r="A49" s="50"/>
      <c r="B49"/>
      <c r="C49"/>
    </row>
    <row r="50" spans="1:3" ht="16.5" x14ac:dyDescent="0.3">
      <c r="A50" s="50"/>
      <c r="B50"/>
      <c r="C50"/>
    </row>
    <row r="51" spans="1:3" ht="16.5" x14ac:dyDescent="0.3">
      <c r="A51" s="50"/>
      <c r="B51"/>
      <c r="C51"/>
    </row>
    <row r="52" spans="1:3" ht="16.5" x14ac:dyDescent="0.3">
      <c r="A52" s="50"/>
      <c r="B52"/>
      <c r="C52"/>
    </row>
    <row r="53" spans="1:3" ht="16.5" x14ac:dyDescent="0.3">
      <c r="A53" s="50"/>
      <c r="B53"/>
      <c r="C53"/>
    </row>
    <row r="54" spans="1:3" ht="16.5" x14ac:dyDescent="0.3">
      <c r="A54" s="50"/>
      <c r="B54"/>
      <c r="C54"/>
    </row>
    <row r="55" spans="1:3" ht="16.5" x14ac:dyDescent="0.3">
      <c r="A55" s="50"/>
      <c r="B55"/>
      <c r="C55"/>
    </row>
    <row r="56" spans="1:3" ht="16.5" x14ac:dyDescent="0.3">
      <c r="A56" s="50"/>
      <c r="B56"/>
      <c r="C56"/>
    </row>
    <row r="57" spans="1:3" ht="16.5" x14ac:dyDescent="0.3">
      <c r="A57" s="50"/>
      <c r="B57"/>
      <c r="C57"/>
    </row>
    <row r="58" spans="1:3" ht="16.5" x14ac:dyDescent="0.3">
      <c r="A58" s="50"/>
      <c r="B58"/>
      <c r="C58"/>
    </row>
    <row r="59" spans="1:3" ht="16.5" x14ac:dyDescent="0.3">
      <c r="A59" s="50"/>
      <c r="B59"/>
      <c r="C59"/>
    </row>
    <row r="60" spans="1:3" ht="16.5" x14ac:dyDescent="0.3">
      <c r="A60" s="50"/>
      <c r="B60"/>
      <c r="C60"/>
    </row>
    <row r="61" spans="1:3" ht="16.5" x14ac:dyDescent="0.3">
      <c r="A61" s="50"/>
      <c r="B61"/>
      <c r="C61"/>
    </row>
    <row r="62" spans="1:3" ht="16.5" x14ac:dyDescent="0.3">
      <c r="A62" s="50"/>
      <c r="B62"/>
      <c r="C62"/>
    </row>
  </sheetData>
  <hyperlinks>
    <hyperlink ref="A1" location="List!A1" display="List!A1" xr:uid="{00000000-0004-0000-26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49"/>
  <sheetViews>
    <sheetView workbookViewId="0"/>
  </sheetViews>
  <sheetFormatPr defaultColWidth="8.77734375" defaultRowHeight="16.5" x14ac:dyDescent="0.3"/>
  <sheetData>
    <row r="1" spans="1:6" x14ac:dyDescent="0.3">
      <c r="A1" s="197" t="s">
        <v>284</v>
      </c>
      <c r="B1" s="18" t="s">
        <v>274</v>
      </c>
      <c r="C1" s="18" t="s">
        <v>275</v>
      </c>
      <c r="D1" s="18" t="s">
        <v>276</v>
      </c>
    </row>
    <row r="2" spans="1:6" x14ac:dyDescent="0.3">
      <c r="A2" s="80" t="s">
        <v>256</v>
      </c>
      <c r="B2" s="28">
        <v>0.17631109401217926</v>
      </c>
      <c r="C2" s="28">
        <v>0.25638063164424096</v>
      </c>
      <c r="D2" s="28">
        <v>0.12297336852889829</v>
      </c>
    </row>
    <row r="3" spans="1:6" x14ac:dyDescent="0.3">
      <c r="A3" s="80" t="s">
        <v>277</v>
      </c>
      <c r="B3" s="28">
        <v>0.18551582763697355</v>
      </c>
      <c r="C3" s="28">
        <v>0.26873757263275233</v>
      </c>
      <c r="D3" s="28">
        <v>0.13055734200502567</v>
      </c>
      <c r="F3" s="18"/>
    </row>
    <row r="4" spans="1:6" x14ac:dyDescent="0.3">
      <c r="A4" s="80" t="s">
        <v>278</v>
      </c>
      <c r="B4" s="28">
        <v>0.15216211512489181</v>
      </c>
      <c r="C4" s="28">
        <v>0.26894390993438844</v>
      </c>
      <c r="D4" s="28">
        <v>7.6339410729550528E-2</v>
      </c>
    </row>
    <row r="5" spans="1:6" ht="21.75" customHeight="1" x14ac:dyDescent="0.3">
      <c r="A5" s="80" t="s">
        <v>257</v>
      </c>
      <c r="B5" s="28">
        <v>0.14763264185720332</v>
      </c>
      <c r="C5" s="28">
        <v>0.29045841784402437</v>
      </c>
      <c r="D5" s="28">
        <v>5.5155596746417679E-2</v>
      </c>
    </row>
    <row r="6" spans="1:6" x14ac:dyDescent="0.3">
      <c r="A6" s="80" t="s">
        <v>278</v>
      </c>
      <c r="B6" s="28">
        <v>0.13626750447010891</v>
      </c>
      <c r="C6" s="28">
        <v>0.28207571911614515</v>
      </c>
      <c r="D6" s="28">
        <v>4.2170919328460954E-2</v>
      </c>
    </row>
    <row r="7" spans="1:6" x14ac:dyDescent="0.3">
      <c r="A7" s="80" t="s">
        <v>283</v>
      </c>
      <c r="B7" s="28">
        <v>0.12992243281391794</v>
      </c>
      <c r="C7" s="28">
        <v>0.29084312372459897</v>
      </c>
      <c r="D7" s="28">
        <v>2.562982381529233E-2</v>
      </c>
    </row>
    <row r="8" spans="1:6" x14ac:dyDescent="0.3">
      <c r="A8" s="80" t="s">
        <v>259</v>
      </c>
      <c r="B8" s="28">
        <v>0.12047712782124137</v>
      </c>
      <c r="C8" s="28">
        <v>0.26431420126429184</v>
      </c>
      <c r="D8" s="28">
        <v>2.3042411070256508E-2</v>
      </c>
    </row>
    <row r="9" spans="1:6" x14ac:dyDescent="0.3">
      <c r="A9" s="80" t="s">
        <v>257</v>
      </c>
      <c r="B9" s="28">
        <v>0.13384529891527477</v>
      </c>
      <c r="C9" s="28">
        <v>0.27969192426912737</v>
      </c>
      <c r="D9" s="28">
        <v>3.497278146260463E-2</v>
      </c>
    </row>
    <row r="10" spans="1:6" x14ac:dyDescent="0.3">
      <c r="A10" s="80" t="s">
        <v>279</v>
      </c>
      <c r="B10" s="28">
        <v>0.14643905018796416</v>
      </c>
      <c r="C10" s="28">
        <v>0.29378525911602127</v>
      </c>
      <c r="D10" s="28">
        <v>4.5760369409439283E-2</v>
      </c>
    </row>
    <row r="11" spans="1:6" x14ac:dyDescent="0.3">
      <c r="A11" s="80" t="s">
        <v>280</v>
      </c>
      <c r="B11" s="28">
        <v>0.14924512508112911</v>
      </c>
      <c r="C11" s="28">
        <v>0.29882138311057149</v>
      </c>
      <c r="D11" s="28">
        <v>4.5089366619339266E-2</v>
      </c>
    </row>
    <row r="12" spans="1:6" x14ac:dyDescent="0.3">
      <c r="A12" s="80" t="s">
        <v>281</v>
      </c>
      <c r="B12" s="28">
        <v>0.14421940195011332</v>
      </c>
      <c r="C12" s="28">
        <v>0.27573532922152966</v>
      </c>
      <c r="D12" s="28">
        <v>5.0510887931999093E-2</v>
      </c>
    </row>
    <row r="13" spans="1:6" x14ac:dyDescent="0.3">
      <c r="A13" s="80" t="s">
        <v>282</v>
      </c>
      <c r="B13" s="28">
        <v>0.16725402730479927</v>
      </c>
      <c r="C13" s="28">
        <v>0.27728777223220669</v>
      </c>
      <c r="D13" s="28">
        <v>8.5335998413488712E-2</v>
      </c>
    </row>
    <row r="14" spans="1:6" x14ac:dyDescent="0.3">
      <c r="A14" s="80" t="s">
        <v>258</v>
      </c>
      <c r="B14" s="164">
        <v>0.15920548571956231</v>
      </c>
      <c r="C14" s="164">
        <v>0.28487051768373695</v>
      </c>
      <c r="D14" s="164">
        <v>6.5549962834713149E-2</v>
      </c>
    </row>
    <row r="15" spans="1:6" x14ac:dyDescent="0.3">
      <c r="A15" s="80" t="s">
        <v>277</v>
      </c>
      <c r="B15" s="164">
        <v>0.15668868279310885</v>
      </c>
      <c r="C15" s="164">
        <v>0.27932238158944322</v>
      </c>
      <c r="D15" s="164">
        <v>6.5804778961594312E-2</v>
      </c>
    </row>
    <row r="16" spans="1:6" x14ac:dyDescent="0.3">
      <c r="A16" s="80" t="s">
        <v>278</v>
      </c>
      <c r="B16" s="164">
        <v>0.20143997391377283</v>
      </c>
      <c r="C16" s="164">
        <v>0.29621671098635916</v>
      </c>
      <c r="D16" s="164">
        <v>0.12889304020776371</v>
      </c>
    </row>
    <row r="17" spans="1:4" x14ac:dyDescent="0.3">
      <c r="A17" s="80" t="s">
        <v>257</v>
      </c>
      <c r="B17" s="164">
        <v>0.1642895774477256</v>
      </c>
      <c r="C17" s="164">
        <v>0.24780084772962074</v>
      </c>
      <c r="D17" s="164">
        <v>9.8159360122692441E-2</v>
      </c>
    </row>
    <row r="18" spans="1:4" x14ac:dyDescent="0.3">
      <c r="A18" s="80" t="s">
        <v>278</v>
      </c>
      <c r="B18" s="164">
        <v>0.16870212493745057</v>
      </c>
      <c r="C18" s="164">
        <v>0.24282040176265762</v>
      </c>
      <c r="D18" s="164">
        <v>0.10985951747677314</v>
      </c>
    </row>
    <row r="19" spans="1:4" x14ac:dyDescent="0.3">
      <c r="A19" s="80" t="s">
        <v>283</v>
      </c>
      <c r="B19" s="164">
        <v>0.17750269265622023</v>
      </c>
      <c r="C19" s="164">
        <v>0.22817109471053953</v>
      </c>
      <c r="D19" s="164">
        <v>0.13617304754841286</v>
      </c>
    </row>
    <row r="20" spans="1:4" x14ac:dyDescent="0.3">
      <c r="A20" s="80" t="s">
        <v>259</v>
      </c>
      <c r="B20" s="164">
        <v>0.19661263593476222</v>
      </c>
      <c r="C20" s="164">
        <v>0.21606012670666619</v>
      </c>
      <c r="D20" s="164">
        <v>0.18033213210172327</v>
      </c>
    </row>
    <row r="21" spans="1:4" x14ac:dyDescent="0.3">
      <c r="A21" s="80" t="s">
        <v>257</v>
      </c>
      <c r="B21" s="164">
        <v>0.18946255672270801</v>
      </c>
      <c r="C21" s="164">
        <v>0.20487076648682212</v>
      </c>
      <c r="D21" s="164">
        <v>0.1765471558543259</v>
      </c>
    </row>
    <row r="22" spans="1:4" x14ac:dyDescent="0.3">
      <c r="A22" s="80" t="s">
        <v>279</v>
      </c>
      <c r="B22" s="164">
        <v>0.18333466071861701</v>
      </c>
      <c r="C22" s="164">
        <v>0.18417434927360765</v>
      </c>
      <c r="D22" s="164">
        <v>0.18262484305460158</v>
      </c>
    </row>
    <row r="23" spans="1:4" x14ac:dyDescent="0.3">
      <c r="A23" s="80" t="s">
        <v>280</v>
      </c>
      <c r="B23" s="164">
        <v>0.17704572530604501</v>
      </c>
      <c r="C23" s="164">
        <v>0.14200497027474279</v>
      </c>
      <c r="D23" s="164">
        <v>0.20736997597926687</v>
      </c>
    </row>
    <row r="24" spans="1:4" x14ac:dyDescent="0.3">
      <c r="A24" s="80" t="s">
        <v>281</v>
      </c>
      <c r="B24" s="164">
        <v>0.16441573303977</v>
      </c>
      <c r="C24" s="164">
        <v>0.10566147062027453</v>
      </c>
      <c r="D24" s="164">
        <v>0.21525509636629425</v>
      </c>
    </row>
    <row r="25" spans="1:4" x14ac:dyDescent="0.3">
      <c r="A25" s="80" t="s">
        <v>282</v>
      </c>
      <c r="B25" s="164">
        <v>0.14988665296729001</v>
      </c>
      <c r="C25" s="164">
        <v>8.353396555148751E-2</v>
      </c>
      <c r="D25" s="164">
        <v>0.20802151734675989</v>
      </c>
    </row>
    <row r="26" spans="1:4" x14ac:dyDescent="0.3">
      <c r="A26" s="80" t="s">
        <v>260</v>
      </c>
      <c r="B26" s="164">
        <v>0.12712917030841681</v>
      </c>
      <c r="C26" s="164">
        <v>4.0855875687571874E-2</v>
      </c>
      <c r="D26" s="164">
        <v>0.20466115045535838</v>
      </c>
    </row>
    <row r="27" spans="1:4" x14ac:dyDescent="0.3">
      <c r="A27" s="80" t="s">
        <v>277</v>
      </c>
      <c r="B27" s="164">
        <v>0.11024518895792951</v>
      </c>
      <c r="C27" s="164">
        <v>2.7499172081748124E-2</v>
      </c>
      <c r="D27" s="164">
        <v>0.18385345344304449</v>
      </c>
    </row>
    <row r="28" spans="1:4" x14ac:dyDescent="0.3">
      <c r="A28" s="80" t="s">
        <v>278</v>
      </c>
      <c r="B28" s="164">
        <v>8.1580350429958773E-2</v>
      </c>
      <c r="C28" s="164">
        <v>4.5988254779840698E-3</v>
      </c>
      <c r="D28" s="164">
        <v>0.14923982778157652</v>
      </c>
    </row>
    <row r="29" spans="1:4" x14ac:dyDescent="0.3">
      <c r="A29" s="80" t="s">
        <v>257</v>
      </c>
      <c r="B29" s="164">
        <v>0.10069265316889869</v>
      </c>
      <c r="C29" s="164">
        <v>7.5671881665866358E-3</v>
      </c>
      <c r="D29" s="164">
        <v>0.18448478179680006</v>
      </c>
    </row>
    <row r="30" spans="1:4" x14ac:dyDescent="0.3">
      <c r="A30" s="80" t="s">
        <v>278</v>
      </c>
      <c r="B30" s="164">
        <v>6.4436206671168603E-2</v>
      </c>
      <c r="C30" s="164">
        <v>-1.3223695764764343E-2</v>
      </c>
      <c r="D30" s="164">
        <v>0.13347668619627973</v>
      </c>
    </row>
    <row r="31" spans="1:4" x14ac:dyDescent="0.3">
      <c r="A31" s="80" t="s">
        <v>283</v>
      </c>
      <c r="B31" s="164">
        <v>2.1278531236733299E-2</v>
      </c>
      <c r="C31" s="164">
        <v>-3.5032789040166823E-2</v>
      </c>
      <c r="D31" s="164">
        <v>7.093028206477614E-2</v>
      </c>
    </row>
    <row r="32" spans="1:4" x14ac:dyDescent="0.3">
      <c r="A32" s="80" t="s">
        <v>259</v>
      </c>
      <c r="B32" s="164">
        <v>-1.37231516235569E-2</v>
      </c>
      <c r="C32" s="164">
        <v>-5.3495896820790478E-2</v>
      </c>
      <c r="D32" s="164">
        <v>2.0580523710523657E-2</v>
      </c>
    </row>
    <row r="33" spans="1:4" x14ac:dyDescent="0.3">
      <c r="A33" s="80" t="s">
        <v>257</v>
      </c>
      <c r="B33" s="164">
        <v>-1.7647580919890399E-2</v>
      </c>
      <c r="C33" s="164">
        <v>-5.805116978686764E-2</v>
      </c>
      <c r="D33" s="164">
        <v>1.7034630422381847E-2</v>
      </c>
    </row>
    <row r="34" spans="1:4" x14ac:dyDescent="0.3">
      <c r="A34" s="80" t="s">
        <v>279</v>
      </c>
      <c r="B34" s="164">
        <v>-3.2509562679674003E-2</v>
      </c>
      <c r="C34" s="164">
        <v>-5.7641770688276694E-2</v>
      </c>
      <c r="D34" s="164">
        <v>-1.1236605491697471E-2</v>
      </c>
    </row>
    <row r="35" spans="1:4" x14ac:dyDescent="0.3">
      <c r="A35" s="80" t="s">
        <v>280</v>
      </c>
      <c r="B35" s="165">
        <v>-4.4245878020306197E-2</v>
      </c>
      <c r="C35" s="165">
        <v>-4.5611277403000194E-2</v>
      </c>
      <c r="D35" s="165">
        <v>-4.3128232846963876E-2</v>
      </c>
    </row>
    <row r="36" spans="1:4" x14ac:dyDescent="0.3">
      <c r="A36" s="80" t="s">
        <v>281</v>
      </c>
      <c r="B36" s="165">
        <v>-3.0200448650113301E-2</v>
      </c>
      <c r="C36" s="165">
        <v>-1.2431319819834585E-2</v>
      </c>
      <c r="D36" s="165">
        <v>-4.4189284866145595E-2</v>
      </c>
    </row>
    <row r="37" spans="1:4" x14ac:dyDescent="0.3">
      <c r="A37" s="80" t="s">
        <v>282</v>
      </c>
      <c r="B37" s="165">
        <v>-4.1174221326558999E-2</v>
      </c>
      <c r="C37" s="165">
        <v>-2.7236500947157571E-3</v>
      </c>
      <c r="D37" s="165">
        <v>-7.1391044432527639E-2</v>
      </c>
    </row>
    <row r="38" spans="1:4" x14ac:dyDescent="0.3">
      <c r="A38" s="80" t="s">
        <v>261</v>
      </c>
      <c r="B38" s="165">
        <v>-1.23014848523798E-2</v>
      </c>
      <c r="C38" s="165">
        <v>3.4625285111275161E-2</v>
      </c>
      <c r="D38" s="165">
        <v>-4.8739175806583157E-2</v>
      </c>
    </row>
    <row r="39" spans="1:4" x14ac:dyDescent="0.3">
      <c r="A39" s="80" t="s">
        <v>277</v>
      </c>
      <c r="B39" s="165">
        <v>-3.3696795064699402E-3</v>
      </c>
      <c r="C39" s="165">
        <v>2.4122444975211765E-2</v>
      </c>
      <c r="D39" s="165">
        <v>-2.4595833842312786E-2</v>
      </c>
    </row>
    <row r="40" spans="1:4" x14ac:dyDescent="0.3">
      <c r="A40" s="80" t="s">
        <v>278</v>
      </c>
      <c r="B40" s="165">
        <v>-4.2485741103548899E-3</v>
      </c>
      <c r="C40" s="165">
        <v>4.0926399579980677E-2</v>
      </c>
      <c r="D40" s="165">
        <v>-3.8955970410713303E-2</v>
      </c>
    </row>
    <row r="41" spans="1:4" x14ac:dyDescent="0.3">
      <c r="A41" s="80" t="s">
        <v>257</v>
      </c>
      <c r="B41" s="165">
        <v>1.03655428186499E-2</v>
      </c>
      <c r="C41" s="165">
        <v>5.7857935114621784E-2</v>
      </c>
      <c r="D41" s="165">
        <v>-2.5984367707343359E-2</v>
      </c>
    </row>
    <row r="42" spans="1:4" x14ac:dyDescent="0.3">
      <c r="A42" s="80" t="s">
        <v>278</v>
      </c>
      <c r="B42" s="165">
        <v>1.7000645627296598E-2</v>
      </c>
      <c r="C42" s="165">
        <v>7.4757059379290558E-2</v>
      </c>
      <c r="D42" s="165">
        <v>-2.769994872982362E-2</v>
      </c>
    </row>
    <row r="43" spans="1:4" x14ac:dyDescent="0.3">
      <c r="A43" s="80" t="s">
        <v>283</v>
      </c>
      <c r="B43" s="165">
        <v>1.4011130108932301E-2</v>
      </c>
      <c r="C43" s="165">
        <v>8.3059145311325855E-2</v>
      </c>
      <c r="D43" s="165">
        <v>-4.0847052274765594E-2</v>
      </c>
    </row>
    <row r="44" spans="1:4" x14ac:dyDescent="0.3">
      <c r="A44" s="80" t="s">
        <v>259</v>
      </c>
      <c r="B44" s="165">
        <v>3.06724284790948E-2</v>
      </c>
      <c r="C44" s="165">
        <v>0.10741417391305363</v>
      </c>
      <c r="D44" s="165">
        <v>-3.0712532328629472E-2</v>
      </c>
    </row>
    <row r="45" spans="1:4" x14ac:dyDescent="0.3">
      <c r="A45" s="80" t="s">
        <v>257</v>
      </c>
      <c r="B45" s="165">
        <v>2.5485340286943901E-2</v>
      </c>
      <c r="C45" s="165">
        <v>0.11908027090129369</v>
      </c>
      <c r="D45" s="165">
        <v>-4.8924561933461286E-2</v>
      </c>
    </row>
    <row r="46" spans="1:4" x14ac:dyDescent="0.3">
      <c r="A46" s="80" t="s">
        <v>279</v>
      </c>
      <c r="B46" s="165">
        <v>3.6052217861358399E-2</v>
      </c>
      <c r="C46" s="165">
        <v>0.12685587689039024</v>
      </c>
      <c r="D46" s="165">
        <v>-3.720058006269733E-2</v>
      </c>
    </row>
    <row r="47" spans="1:4" x14ac:dyDescent="0.3">
      <c r="A47" s="80"/>
    </row>
    <row r="48" spans="1:4" x14ac:dyDescent="0.3">
      <c r="A48" s="80"/>
    </row>
    <row r="49" spans="1:1" x14ac:dyDescent="0.3">
      <c r="A49" s="80"/>
    </row>
  </sheetData>
  <phoneticPr fontId="189" type="noConversion"/>
  <hyperlinks>
    <hyperlink ref="A1" location="List!A1" display="List!A1" xr:uid="{00000000-0004-0000-27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zoomScale="115" zoomScaleNormal="115" workbookViewId="0">
      <selection activeCell="E3" sqref="E3"/>
    </sheetView>
  </sheetViews>
  <sheetFormatPr defaultColWidth="8.77734375" defaultRowHeight="14.25" x14ac:dyDescent="0.25"/>
  <cols>
    <col min="1" max="1" width="8.77734375" style="24"/>
    <col min="2" max="2" width="10.6640625" style="56" customWidth="1"/>
    <col min="3" max="3" width="10.33203125" style="56" customWidth="1"/>
    <col min="4" max="16384" width="8.77734375" style="56"/>
  </cols>
  <sheetData>
    <row r="1" spans="1:4" s="19" customFormat="1" ht="15" x14ac:dyDescent="0.25">
      <c r="A1" s="197" t="s">
        <v>284</v>
      </c>
      <c r="B1" s="19" t="s">
        <v>501</v>
      </c>
      <c r="C1" s="19" t="s">
        <v>500</v>
      </c>
      <c r="D1" s="19" t="s">
        <v>180</v>
      </c>
    </row>
    <row r="2" spans="1:4" x14ac:dyDescent="0.25">
      <c r="A2" s="142">
        <v>2018</v>
      </c>
      <c r="B2" s="141">
        <v>2.9</v>
      </c>
      <c r="C2" s="141">
        <v>2.9</v>
      </c>
      <c r="D2" s="98">
        <f t="shared" ref="D2:D9" si="0">C2-B2</f>
        <v>0</v>
      </c>
    </row>
    <row r="3" spans="1:4" x14ac:dyDescent="0.25">
      <c r="A3" s="142">
        <v>2019</v>
      </c>
      <c r="B3" s="141">
        <v>2.2999999999999998</v>
      </c>
      <c r="C3" s="141">
        <v>2.2999999999999998</v>
      </c>
      <c r="D3" s="98">
        <f t="shared" si="0"/>
        <v>0</v>
      </c>
    </row>
    <row r="4" spans="1:4" x14ac:dyDescent="0.25">
      <c r="A4" s="142">
        <v>2020</v>
      </c>
      <c r="B4" s="141">
        <v>-3.4</v>
      </c>
      <c r="C4" s="141">
        <v>-2.7</v>
      </c>
      <c r="D4" s="98">
        <f t="shared" si="0"/>
        <v>0.69999999999999973</v>
      </c>
    </row>
    <row r="5" spans="1:4" x14ac:dyDescent="0.25">
      <c r="A5" s="142">
        <v>2021</v>
      </c>
      <c r="B5" s="141">
        <v>5.8</v>
      </c>
      <c r="C5" s="141">
        <v>6.1</v>
      </c>
      <c r="D5" s="98">
        <f t="shared" si="0"/>
        <v>0.29999999999999982</v>
      </c>
    </row>
    <row r="6" spans="1:4" x14ac:dyDescent="0.25">
      <c r="A6" s="142">
        <v>2022</v>
      </c>
      <c r="B6" s="141">
        <v>1.2</v>
      </c>
      <c r="C6" s="141">
        <v>1.8</v>
      </c>
      <c r="D6" s="98">
        <f t="shared" si="0"/>
        <v>0.60000000000000009</v>
      </c>
    </row>
    <row r="7" spans="1:4" x14ac:dyDescent="0.25">
      <c r="A7" s="142">
        <v>2023</v>
      </c>
      <c r="B7" s="141">
        <v>1.4</v>
      </c>
      <c r="C7" s="141">
        <v>1</v>
      </c>
      <c r="D7" s="98">
        <f t="shared" si="0"/>
        <v>-0.39999999999999991</v>
      </c>
    </row>
    <row r="8" spans="1:4" x14ac:dyDescent="0.25">
      <c r="A8" s="19">
        <v>2024</v>
      </c>
      <c r="B8" s="98">
        <v>2.7</v>
      </c>
      <c r="C8" s="98">
        <v>2.5</v>
      </c>
      <c r="D8" s="57">
        <f t="shared" si="0"/>
        <v>-0.20000000000000018</v>
      </c>
    </row>
    <row r="9" spans="1:4" x14ac:dyDescent="0.25">
      <c r="A9" s="19">
        <v>2025</v>
      </c>
      <c r="B9" s="57">
        <v>2.9</v>
      </c>
      <c r="C9" s="57">
        <v>2.7</v>
      </c>
      <c r="D9" s="57">
        <f t="shared" si="0"/>
        <v>-0.19999999999999973</v>
      </c>
    </row>
  </sheetData>
  <hyperlinks>
    <hyperlink ref="A1" location="List!A1" display="List!A1" xr:uid="{00000000-0004-0000-0300-00000000000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726"/>
  <sheetViews>
    <sheetView tabSelected="1" zoomScale="110" zoomScaleNormal="110" workbookViewId="0">
      <selection activeCell="O19" sqref="O19"/>
    </sheetView>
  </sheetViews>
  <sheetFormatPr defaultColWidth="8.77734375" defaultRowHeight="16.5" x14ac:dyDescent="0.3"/>
  <cols>
    <col min="1" max="1" width="9.44140625" style="16" bestFit="1" customWidth="1"/>
    <col min="2" max="3" width="9.44140625" style="16" customWidth="1"/>
    <col min="4" max="4" width="9" bestFit="1" customWidth="1"/>
  </cols>
  <sheetData>
    <row r="1" spans="1:4" x14ac:dyDescent="0.3">
      <c r="A1" s="199" t="s">
        <v>284</v>
      </c>
      <c r="B1" s="77" t="s">
        <v>141</v>
      </c>
      <c r="C1" s="77" t="s">
        <v>142</v>
      </c>
      <c r="D1" s="77" t="s">
        <v>143</v>
      </c>
    </row>
    <row r="2" spans="1:4" x14ac:dyDescent="0.3">
      <c r="A2" s="78">
        <v>43838</v>
      </c>
      <c r="B2" s="79">
        <v>479.76</v>
      </c>
      <c r="C2" s="79">
        <v>534.16</v>
      </c>
      <c r="D2" s="79">
        <v>7.75</v>
      </c>
    </row>
    <row r="3" spans="1:4" x14ac:dyDescent="0.3">
      <c r="A3" s="78">
        <v>43839</v>
      </c>
      <c r="B3" s="79">
        <v>479.62</v>
      </c>
      <c r="C3" s="79">
        <v>532.33000000000004</v>
      </c>
      <c r="D3" s="79">
        <v>7.84</v>
      </c>
    </row>
    <row r="4" spans="1:4" x14ac:dyDescent="0.3">
      <c r="A4" s="78">
        <v>43840</v>
      </c>
      <c r="B4" s="79">
        <v>479.26</v>
      </c>
      <c r="C4" s="79">
        <v>531.79</v>
      </c>
      <c r="D4" s="79">
        <v>7.81</v>
      </c>
    </row>
    <row r="5" spans="1:4" x14ac:dyDescent="0.3">
      <c r="A5" s="78">
        <v>43843</v>
      </c>
      <c r="B5" s="79">
        <v>479.36</v>
      </c>
      <c r="C5" s="79">
        <v>532.71</v>
      </c>
      <c r="D5" s="79">
        <v>7.86</v>
      </c>
    </row>
    <row r="6" spans="1:4" x14ac:dyDescent="0.3">
      <c r="A6" s="78">
        <v>43844</v>
      </c>
      <c r="B6" s="79">
        <v>479.39</v>
      </c>
      <c r="C6" s="79">
        <v>533.61</v>
      </c>
      <c r="D6" s="79">
        <v>7.81</v>
      </c>
    </row>
    <row r="7" spans="1:4" x14ac:dyDescent="0.3">
      <c r="A7" s="78">
        <v>43845</v>
      </c>
      <c r="B7" s="79">
        <v>479.63</v>
      </c>
      <c r="C7" s="79">
        <v>533.67999999999995</v>
      </c>
      <c r="D7" s="79">
        <v>7.79</v>
      </c>
    </row>
    <row r="8" spans="1:4" x14ac:dyDescent="0.3">
      <c r="A8" s="78">
        <v>43846</v>
      </c>
      <c r="B8" s="79">
        <v>479.76</v>
      </c>
      <c r="C8" s="79">
        <v>535.12</v>
      </c>
      <c r="D8" s="79">
        <v>7.79</v>
      </c>
    </row>
    <row r="9" spans="1:4" x14ac:dyDescent="0.3">
      <c r="A9" s="78">
        <v>43847</v>
      </c>
      <c r="B9" s="79">
        <v>479.61</v>
      </c>
      <c r="C9" s="79">
        <v>533.71</v>
      </c>
      <c r="D9" s="79">
        <v>7.81</v>
      </c>
    </row>
    <row r="10" spans="1:4" x14ac:dyDescent="0.3">
      <c r="A10" s="78">
        <v>43850</v>
      </c>
      <c r="B10" s="79">
        <v>479.34</v>
      </c>
      <c r="C10" s="79">
        <v>531.59</v>
      </c>
      <c r="D10" s="79">
        <v>7.78</v>
      </c>
    </row>
    <row r="11" spans="1:4" x14ac:dyDescent="0.3">
      <c r="A11" s="78">
        <v>43851</v>
      </c>
      <c r="B11" s="79">
        <v>479.33</v>
      </c>
      <c r="C11" s="79">
        <v>531.82000000000005</v>
      </c>
      <c r="D11" s="79">
        <v>7.75</v>
      </c>
    </row>
    <row r="12" spans="1:4" x14ac:dyDescent="0.3">
      <c r="A12" s="78">
        <v>43852</v>
      </c>
      <c r="B12" s="79">
        <v>478.9</v>
      </c>
      <c r="C12" s="79">
        <v>531.24</v>
      </c>
      <c r="D12" s="79">
        <v>7.73</v>
      </c>
    </row>
    <row r="13" spans="1:4" x14ac:dyDescent="0.3">
      <c r="A13" s="78">
        <v>43853</v>
      </c>
      <c r="B13" s="79">
        <v>478.73</v>
      </c>
      <c r="C13" s="79">
        <v>530.62</v>
      </c>
      <c r="D13" s="79">
        <v>7.73</v>
      </c>
    </row>
    <row r="14" spans="1:4" x14ac:dyDescent="0.3">
      <c r="A14" s="78">
        <v>43854</v>
      </c>
      <c r="B14" s="79">
        <v>478.87</v>
      </c>
      <c r="C14" s="79">
        <v>528.42999999999995</v>
      </c>
      <c r="D14" s="79">
        <v>7.75</v>
      </c>
    </row>
    <row r="15" spans="1:4" x14ac:dyDescent="0.3">
      <c r="A15" s="78">
        <v>43859</v>
      </c>
      <c r="B15" s="79">
        <v>478.58</v>
      </c>
      <c r="C15" s="79">
        <v>526.53</v>
      </c>
      <c r="D15" s="79">
        <v>7.65</v>
      </c>
    </row>
    <row r="16" spans="1:4" x14ac:dyDescent="0.3">
      <c r="A16" s="78">
        <v>43860</v>
      </c>
      <c r="B16" s="79">
        <v>478.69</v>
      </c>
      <c r="C16" s="79">
        <v>527.47</v>
      </c>
      <c r="D16" s="79">
        <v>7.61</v>
      </c>
    </row>
    <row r="17" spans="1:4" x14ac:dyDescent="0.3">
      <c r="A17" s="78">
        <v>43861</v>
      </c>
      <c r="B17" s="79">
        <v>478.6</v>
      </c>
      <c r="C17" s="79">
        <v>527.79999999999995</v>
      </c>
      <c r="D17" s="79">
        <v>7.56</v>
      </c>
    </row>
    <row r="18" spans="1:4" x14ac:dyDescent="0.3">
      <c r="A18" s="78">
        <v>43862</v>
      </c>
      <c r="B18" s="79">
        <v>478.76</v>
      </c>
      <c r="C18" s="79">
        <v>527.98</v>
      </c>
      <c r="D18" s="79">
        <v>7.56</v>
      </c>
    </row>
    <row r="19" spans="1:4" x14ac:dyDescent="0.3">
      <c r="A19" s="78">
        <v>43864</v>
      </c>
      <c r="B19" s="79">
        <v>478.85</v>
      </c>
      <c r="C19" s="79">
        <v>530.23</v>
      </c>
      <c r="D19" s="79">
        <v>7.49</v>
      </c>
    </row>
    <row r="20" spans="1:4" x14ac:dyDescent="0.3">
      <c r="A20" s="78">
        <v>43865</v>
      </c>
      <c r="B20" s="79">
        <v>478.8</v>
      </c>
      <c r="C20" s="79">
        <v>529.30999999999995</v>
      </c>
      <c r="D20" s="79">
        <v>7.57</v>
      </c>
    </row>
    <row r="21" spans="1:4" x14ac:dyDescent="0.3">
      <c r="A21" s="78">
        <v>43866</v>
      </c>
      <c r="B21" s="79">
        <v>478.72</v>
      </c>
      <c r="C21" s="79">
        <v>527.79</v>
      </c>
      <c r="D21" s="79">
        <v>7.64</v>
      </c>
    </row>
    <row r="22" spans="1:4" x14ac:dyDescent="0.3">
      <c r="A22" s="78">
        <v>43867</v>
      </c>
      <c r="B22" s="79">
        <v>478.85</v>
      </c>
      <c r="C22" s="79">
        <v>526.78</v>
      </c>
      <c r="D22" s="79">
        <v>7.58</v>
      </c>
    </row>
    <row r="23" spans="1:4" x14ac:dyDescent="0.3">
      <c r="A23" s="78">
        <v>43868</v>
      </c>
      <c r="B23" s="79">
        <v>478.47</v>
      </c>
      <c r="C23" s="79">
        <v>524.16</v>
      </c>
      <c r="D23" s="79">
        <v>7.5</v>
      </c>
    </row>
    <row r="24" spans="1:4" x14ac:dyDescent="0.3">
      <c r="A24" s="78">
        <v>43871</v>
      </c>
      <c r="B24" s="79">
        <v>478.98</v>
      </c>
      <c r="C24" s="79">
        <v>524.48</v>
      </c>
      <c r="D24" s="79">
        <v>7.49</v>
      </c>
    </row>
    <row r="25" spans="1:4" x14ac:dyDescent="0.3">
      <c r="A25" s="78">
        <v>43872</v>
      </c>
      <c r="B25" s="79">
        <v>479.05</v>
      </c>
      <c r="C25" s="79">
        <v>522.74</v>
      </c>
      <c r="D25" s="79">
        <v>7.5</v>
      </c>
    </row>
    <row r="26" spans="1:4" x14ac:dyDescent="0.3">
      <c r="A26" s="78">
        <v>43873</v>
      </c>
      <c r="B26" s="79">
        <v>479.29</v>
      </c>
      <c r="C26" s="79">
        <v>523.34</v>
      </c>
      <c r="D26" s="79">
        <v>7.59</v>
      </c>
    </row>
    <row r="27" spans="1:4" x14ac:dyDescent="0.3">
      <c r="A27" s="78">
        <v>43874</v>
      </c>
      <c r="B27" s="79">
        <v>479.11</v>
      </c>
      <c r="C27" s="79">
        <v>521.37</v>
      </c>
      <c r="D27" s="79">
        <v>7.52</v>
      </c>
    </row>
    <row r="28" spans="1:4" x14ac:dyDescent="0.3">
      <c r="A28" s="78">
        <v>43875</v>
      </c>
      <c r="B28" s="79">
        <v>479.05</v>
      </c>
      <c r="C28" s="79">
        <v>519.53</v>
      </c>
      <c r="D28" s="79">
        <v>7.54</v>
      </c>
    </row>
    <row r="29" spans="1:4" x14ac:dyDescent="0.3">
      <c r="A29" s="78">
        <v>43878</v>
      </c>
      <c r="B29" s="79">
        <v>479.05</v>
      </c>
      <c r="C29" s="79">
        <v>519.42999999999995</v>
      </c>
      <c r="D29" s="79">
        <v>7.57</v>
      </c>
    </row>
    <row r="30" spans="1:4" x14ac:dyDescent="0.3">
      <c r="A30" s="78">
        <v>43879</v>
      </c>
      <c r="B30" s="79">
        <v>478.95</v>
      </c>
      <c r="C30" s="79">
        <v>518.37</v>
      </c>
      <c r="D30" s="79">
        <v>7.51</v>
      </c>
    </row>
    <row r="31" spans="1:4" x14ac:dyDescent="0.3">
      <c r="A31" s="78">
        <v>43880</v>
      </c>
      <c r="B31" s="79">
        <v>478.63</v>
      </c>
      <c r="C31" s="79">
        <v>517.05999999999995</v>
      </c>
      <c r="D31" s="79">
        <v>7.53</v>
      </c>
    </row>
    <row r="32" spans="1:4" x14ac:dyDescent="0.3">
      <c r="A32" s="78">
        <v>43881</v>
      </c>
      <c r="B32" s="79">
        <v>478.37</v>
      </c>
      <c r="C32" s="79">
        <v>516.69000000000005</v>
      </c>
      <c r="D32" s="79">
        <v>7.5</v>
      </c>
    </row>
    <row r="33" spans="1:4" x14ac:dyDescent="0.3">
      <c r="A33" s="78">
        <v>43882</v>
      </c>
      <c r="B33" s="79">
        <v>478.35</v>
      </c>
      <c r="C33" s="79">
        <v>517.04999999999995</v>
      </c>
      <c r="D33" s="79">
        <v>7.43</v>
      </c>
    </row>
    <row r="34" spans="1:4" x14ac:dyDescent="0.3">
      <c r="A34" s="78">
        <v>43885</v>
      </c>
      <c r="B34" s="79">
        <v>478.42</v>
      </c>
      <c r="C34" s="79">
        <v>517.54999999999995</v>
      </c>
      <c r="D34" s="79">
        <v>7.43</v>
      </c>
    </row>
    <row r="35" spans="1:4" x14ac:dyDescent="0.3">
      <c r="A35" s="78">
        <v>43886</v>
      </c>
      <c r="B35" s="79">
        <v>478.33</v>
      </c>
      <c r="C35" s="79">
        <v>517.46</v>
      </c>
      <c r="D35" s="79">
        <v>7.31</v>
      </c>
    </row>
    <row r="36" spans="1:4" x14ac:dyDescent="0.3">
      <c r="A36" s="78">
        <v>43887</v>
      </c>
      <c r="B36" s="79">
        <v>478.39</v>
      </c>
      <c r="C36" s="79">
        <v>520.91999999999996</v>
      </c>
      <c r="D36" s="79">
        <v>7.28</v>
      </c>
    </row>
    <row r="37" spans="1:4" x14ac:dyDescent="0.3">
      <c r="A37" s="78">
        <v>43888</v>
      </c>
      <c r="B37" s="79">
        <v>478.49</v>
      </c>
      <c r="C37" s="79">
        <v>523.13</v>
      </c>
      <c r="D37" s="79">
        <v>7.28</v>
      </c>
    </row>
    <row r="38" spans="1:4" x14ac:dyDescent="0.3">
      <c r="A38" s="78">
        <v>43889</v>
      </c>
      <c r="B38" s="79">
        <v>478.6</v>
      </c>
      <c r="C38" s="79">
        <v>528.57000000000005</v>
      </c>
      <c r="D38" s="79">
        <v>7.09</v>
      </c>
    </row>
    <row r="39" spans="1:4" x14ac:dyDescent="0.3">
      <c r="A39" s="78">
        <v>43892</v>
      </c>
      <c r="B39" s="79">
        <v>478.8</v>
      </c>
      <c r="C39" s="79">
        <v>530.41</v>
      </c>
      <c r="D39" s="79">
        <v>7.19</v>
      </c>
    </row>
    <row r="40" spans="1:4" x14ac:dyDescent="0.3">
      <c r="A40" s="78">
        <v>43893</v>
      </c>
      <c r="B40" s="79">
        <v>478.87</v>
      </c>
      <c r="C40" s="79">
        <v>532.89</v>
      </c>
      <c r="D40" s="79">
        <v>7.21</v>
      </c>
    </row>
    <row r="41" spans="1:4" x14ac:dyDescent="0.3">
      <c r="A41" s="78">
        <v>43894</v>
      </c>
      <c r="B41" s="79">
        <v>479.12</v>
      </c>
      <c r="C41" s="79">
        <v>534.51</v>
      </c>
      <c r="D41" s="79">
        <v>7.29</v>
      </c>
    </row>
    <row r="42" spans="1:4" x14ac:dyDescent="0.3">
      <c r="A42" s="78">
        <v>43895</v>
      </c>
      <c r="B42" s="79">
        <v>479.6</v>
      </c>
      <c r="C42" s="79">
        <v>535.91</v>
      </c>
      <c r="D42" s="79">
        <v>7.23</v>
      </c>
    </row>
    <row r="43" spans="1:4" x14ac:dyDescent="0.3">
      <c r="A43" s="78">
        <v>43896</v>
      </c>
      <c r="B43" s="79">
        <v>479.82</v>
      </c>
      <c r="C43" s="79">
        <v>541.96</v>
      </c>
      <c r="D43" s="79">
        <v>7.04</v>
      </c>
    </row>
    <row r="44" spans="1:4" x14ac:dyDescent="0.3">
      <c r="A44" s="78">
        <v>43899</v>
      </c>
      <c r="B44" s="79">
        <v>480.48</v>
      </c>
      <c r="C44" s="79">
        <v>547.70000000000005</v>
      </c>
      <c r="D44" s="79">
        <v>6.51</v>
      </c>
    </row>
    <row r="45" spans="1:4" x14ac:dyDescent="0.3">
      <c r="A45" s="78">
        <v>43900</v>
      </c>
      <c r="B45" s="79">
        <v>482.09</v>
      </c>
      <c r="C45" s="79">
        <v>547.12</v>
      </c>
      <c r="D45" s="79">
        <v>6.7</v>
      </c>
    </row>
    <row r="46" spans="1:4" x14ac:dyDescent="0.3">
      <c r="A46" s="78">
        <v>43901</v>
      </c>
      <c r="B46" s="79">
        <v>483.03</v>
      </c>
      <c r="C46" s="79">
        <v>546.11</v>
      </c>
      <c r="D46" s="79">
        <v>6.75</v>
      </c>
    </row>
    <row r="47" spans="1:4" x14ac:dyDescent="0.3">
      <c r="A47" s="78">
        <v>43902</v>
      </c>
      <c r="B47" s="79">
        <v>484.33</v>
      </c>
      <c r="C47" s="79">
        <v>544.48</v>
      </c>
      <c r="D47" s="79">
        <v>6.5</v>
      </c>
    </row>
    <row r="48" spans="1:4" x14ac:dyDescent="0.3">
      <c r="A48" s="78">
        <v>43903</v>
      </c>
      <c r="B48" s="79">
        <v>487.85</v>
      </c>
      <c r="C48" s="79">
        <v>544.59</v>
      </c>
      <c r="D48" s="79">
        <v>6.71</v>
      </c>
    </row>
    <row r="49" spans="1:4" x14ac:dyDescent="0.3">
      <c r="A49" s="78">
        <v>43906</v>
      </c>
      <c r="B49" s="79">
        <v>489.8</v>
      </c>
      <c r="C49" s="79">
        <v>548.23</v>
      </c>
      <c r="D49" s="79">
        <v>6.55</v>
      </c>
    </row>
    <row r="50" spans="1:4" x14ac:dyDescent="0.3">
      <c r="A50" s="78">
        <v>43907</v>
      </c>
      <c r="B50" s="79">
        <v>490.76</v>
      </c>
      <c r="C50" s="79">
        <v>544.29999999999995</v>
      </c>
      <c r="D50" s="79">
        <v>6.56</v>
      </c>
    </row>
    <row r="51" spans="1:4" x14ac:dyDescent="0.3">
      <c r="A51" s="78">
        <v>43908</v>
      </c>
      <c r="B51" s="79">
        <v>490.53</v>
      </c>
      <c r="C51" s="79">
        <v>539.92999999999995</v>
      </c>
      <c r="D51" s="79">
        <v>6.3</v>
      </c>
    </row>
    <row r="52" spans="1:4" x14ac:dyDescent="0.3">
      <c r="A52" s="78">
        <v>43909</v>
      </c>
      <c r="B52" s="79">
        <v>492.22</v>
      </c>
      <c r="C52" s="79">
        <v>532.39</v>
      </c>
      <c r="D52" s="79">
        <v>6.15</v>
      </c>
    </row>
    <row r="53" spans="1:4" x14ac:dyDescent="0.3">
      <c r="A53" s="78">
        <v>43910</v>
      </c>
      <c r="B53" s="79">
        <v>493.58</v>
      </c>
      <c r="C53" s="79">
        <v>529.12</v>
      </c>
      <c r="D53" s="79">
        <v>6.34</v>
      </c>
    </row>
    <row r="54" spans="1:4" x14ac:dyDescent="0.3">
      <c r="A54" s="78">
        <v>43913</v>
      </c>
      <c r="B54" s="79">
        <v>495.01</v>
      </c>
      <c r="C54" s="79">
        <v>528.77</v>
      </c>
      <c r="D54" s="79">
        <v>6.13</v>
      </c>
    </row>
    <row r="55" spans="1:4" x14ac:dyDescent="0.3">
      <c r="A55" s="78">
        <v>43914</v>
      </c>
      <c r="B55" s="79">
        <v>495.43</v>
      </c>
      <c r="C55" s="79">
        <v>537.49</v>
      </c>
      <c r="D55" s="79">
        <v>6.29</v>
      </c>
    </row>
    <row r="56" spans="1:4" x14ac:dyDescent="0.3">
      <c r="A56" s="78">
        <v>43915</v>
      </c>
      <c r="B56" s="79">
        <v>495.93</v>
      </c>
      <c r="C56" s="79">
        <v>537.74</v>
      </c>
      <c r="D56" s="79">
        <v>6.4</v>
      </c>
    </row>
    <row r="57" spans="1:4" x14ac:dyDescent="0.3">
      <c r="A57" s="78">
        <v>43916</v>
      </c>
      <c r="B57" s="79">
        <v>497.24</v>
      </c>
      <c r="C57" s="79">
        <v>544.33000000000004</v>
      </c>
      <c r="D57" s="79">
        <v>6.35</v>
      </c>
    </row>
    <row r="58" spans="1:4" x14ac:dyDescent="0.3">
      <c r="A58" s="78">
        <v>43917</v>
      </c>
      <c r="B58" s="79">
        <v>498.43</v>
      </c>
      <c r="C58" s="79">
        <v>548.22</v>
      </c>
      <c r="D58" s="79">
        <v>6.4</v>
      </c>
    </row>
    <row r="59" spans="1:4" x14ac:dyDescent="0.3">
      <c r="A59" s="78">
        <v>43920</v>
      </c>
      <c r="B59" s="79">
        <v>500.8</v>
      </c>
      <c r="C59" s="79">
        <v>554.34</v>
      </c>
      <c r="D59" s="79">
        <v>6.3</v>
      </c>
    </row>
    <row r="60" spans="1:4" x14ac:dyDescent="0.3">
      <c r="A60" s="78">
        <v>43921</v>
      </c>
      <c r="B60" s="79">
        <v>504.47</v>
      </c>
      <c r="C60" s="79">
        <v>553.45000000000005</v>
      </c>
      <c r="D60" s="79">
        <v>6.46</v>
      </c>
    </row>
    <row r="61" spans="1:4" x14ac:dyDescent="0.3">
      <c r="A61" s="78">
        <v>43922</v>
      </c>
      <c r="B61" s="169">
        <v>504.96</v>
      </c>
      <c r="C61" s="169">
        <v>552.07000000000005</v>
      </c>
      <c r="D61" s="169">
        <v>6.4</v>
      </c>
    </row>
    <row r="62" spans="1:4" x14ac:dyDescent="0.3">
      <c r="A62" s="78">
        <v>43923</v>
      </c>
      <c r="B62" s="169">
        <v>504.5</v>
      </c>
      <c r="C62" s="169">
        <v>551.62</v>
      </c>
      <c r="D62" s="169">
        <v>6.43</v>
      </c>
    </row>
    <row r="63" spans="1:4" x14ac:dyDescent="0.3">
      <c r="A63" s="78">
        <v>43924</v>
      </c>
      <c r="B63" s="169">
        <v>502.97</v>
      </c>
      <c r="C63" s="169">
        <v>543.86</v>
      </c>
      <c r="D63" s="169">
        <v>6.56</v>
      </c>
    </row>
    <row r="64" spans="1:4" x14ac:dyDescent="0.3">
      <c r="A64" s="78">
        <v>43927</v>
      </c>
      <c r="B64" s="169">
        <v>501.55</v>
      </c>
      <c r="C64" s="169">
        <v>542.38</v>
      </c>
      <c r="D64" s="169">
        <v>6.58</v>
      </c>
    </row>
    <row r="65" spans="1:4" x14ac:dyDescent="0.3">
      <c r="A65" s="78">
        <v>43928</v>
      </c>
      <c r="B65" s="169">
        <v>499.37</v>
      </c>
      <c r="C65" s="169">
        <v>543.05999999999995</v>
      </c>
      <c r="D65" s="169">
        <v>6.62</v>
      </c>
    </row>
    <row r="66" spans="1:4" x14ac:dyDescent="0.3">
      <c r="A66" s="78">
        <v>43929</v>
      </c>
      <c r="B66" s="169">
        <v>496.58</v>
      </c>
      <c r="C66" s="169">
        <v>539.42999999999995</v>
      </c>
      <c r="D66" s="169">
        <v>6.56</v>
      </c>
    </row>
    <row r="67" spans="1:4" x14ac:dyDescent="0.3">
      <c r="A67" s="78">
        <v>43930</v>
      </c>
      <c r="B67" s="169">
        <v>493.1</v>
      </c>
      <c r="C67" s="169">
        <v>536.59</v>
      </c>
      <c r="D67" s="169">
        <v>6.66</v>
      </c>
    </row>
    <row r="68" spans="1:4" x14ac:dyDescent="0.3">
      <c r="A68" s="78">
        <v>43931</v>
      </c>
      <c r="B68" s="169">
        <v>491.18</v>
      </c>
      <c r="C68" s="169">
        <v>537.6</v>
      </c>
      <c r="D68" s="169">
        <v>6.67</v>
      </c>
    </row>
    <row r="69" spans="1:4" x14ac:dyDescent="0.3">
      <c r="A69" s="78">
        <v>43934</v>
      </c>
      <c r="B69" s="169">
        <v>486.53</v>
      </c>
      <c r="C69" s="169">
        <v>532.02</v>
      </c>
      <c r="D69" s="169">
        <v>6.6</v>
      </c>
    </row>
    <row r="70" spans="1:4" x14ac:dyDescent="0.3">
      <c r="A70" s="78">
        <v>43935</v>
      </c>
      <c r="B70" s="169">
        <v>485.52</v>
      </c>
      <c r="C70" s="169">
        <v>531.29999999999995</v>
      </c>
      <c r="D70" s="169">
        <v>6.61</v>
      </c>
    </row>
    <row r="71" spans="1:4" x14ac:dyDescent="0.3">
      <c r="A71" s="78">
        <v>43936</v>
      </c>
      <c r="B71" s="169">
        <v>486.12</v>
      </c>
      <c r="C71" s="169">
        <v>531.52</v>
      </c>
      <c r="D71" s="169">
        <v>6.57</v>
      </c>
    </row>
    <row r="72" spans="1:4" x14ac:dyDescent="0.3">
      <c r="A72" s="78">
        <v>43937</v>
      </c>
      <c r="B72" s="169">
        <v>484.57</v>
      </c>
      <c r="C72" s="169">
        <v>526.78</v>
      </c>
      <c r="D72" s="169">
        <v>6.54</v>
      </c>
    </row>
    <row r="73" spans="1:4" x14ac:dyDescent="0.3">
      <c r="A73" s="78">
        <v>43938</v>
      </c>
      <c r="B73" s="169">
        <v>483.96</v>
      </c>
      <c r="C73" s="169">
        <v>523.45000000000005</v>
      </c>
      <c r="D73" s="169">
        <v>6.52</v>
      </c>
    </row>
    <row r="74" spans="1:4" x14ac:dyDescent="0.3">
      <c r="A74" s="78">
        <v>43941</v>
      </c>
      <c r="B74" s="169">
        <v>482.52</v>
      </c>
      <c r="C74" s="169">
        <v>524.89</v>
      </c>
      <c r="D74" s="169">
        <v>6.49</v>
      </c>
    </row>
    <row r="75" spans="1:4" x14ac:dyDescent="0.3">
      <c r="A75" s="78">
        <v>43942</v>
      </c>
      <c r="B75" s="169">
        <v>480.87</v>
      </c>
      <c r="C75" s="169">
        <v>520.92999999999995</v>
      </c>
      <c r="D75" s="169">
        <v>6.28</v>
      </c>
    </row>
    <row r="76" spans="1:4" x14ac:dyDescent="0.3">
      <c r="A76" s="78">
        <v>43943</v>
      </c>
      <c r="B76" s="169">
        <v>479.81</v>
      </c>
      <c r="C76" s="169">
        <v>520.92999999999995</v>
      </c>
      <c r="D76" s="169">
        <v>6.26</v>
      </c>
    </row>
    <row r="77" spans="1:4" x14ac:dyDescent="0.3">
      <c r="A77" s="78">
        <v>43944</v>
      </c>
      <c r="B77" s="169">
        <v>479.67</v>
      </c>
      <c r="C77" s="169">
        <v>516.84</v>
      </c>
      <c r="D77" s="169">
        <v>6.38</v>
      </c>
    </row>
    <row r="78" spans="1:4" x14ac:dyDescent="0.3">
      <c r="A78" s="78">
        <v>43948</v>
      </c>
      <c r="B78" s="169">
        <v>479.58</v>
      </c>
      <c r="C78" s="169">
        <v>520.20000000000005</v>
      </c>
      <c r="D78" s="169">
        <v>6.45</v>
      </c>
    </row>
    <row r="79" spans="1:4" x14ac:dyDescent="0.3">
      <c r="A79" s="78">
        <v>43949</v>
      </c>
      <c r="B79" s="169">
        <v>479.63</v>
      </c>
      <c r="C79" s="169">
        <v>521.74</v>
      </c>
      <c r="D79" s="169">
        <v>6.49</v>
      </c>
    </row>
    <row r="80" spans="1:4" x14ac:dyDescent="0.3">
      <c r="A80" s="78">
        <v>43950</v>
      </c>
      <c r="B80" s="169">
        <v>479.52</v>
      </c>
      <c r="C80" s="169">
        <v>520.57000000000005</v>
      </c>
      <c r="D80" s="169">
        <v>6.51</v>
      </c>
    </row>
    <row r="81" spans="1:4" x14ac:dyDescent="0.3">
      <c r="A81" s="78">
        <v>43951</v>
      </c>
      <c r="B81" s="169">
        <v>479.28</v>
      </c>
      <c r="C81" s="169">
        <v>520.74</v>
      </c>
      <c r="D81" s="169">
        <v>6.56</v>
      </c>
    </row>
    <row r="82" spans="1:4" x14ac:dyDescent="0.3">
      <c r="A82" s="78">
        <v>43955</v>
      </c>
      <c r="B82" s="169">
        <v>480</v>
      </c>
      <c r="C82" s="169">
        <v>524.92999999999995</v>
      </c>
      <c r="D82" s="169">
        <v>6.36</v>
      </c>
    </row>
    <row r="83" spans="1:4" x14ac:dyDescent="0.3">
      <c r="A83" s="78">
        <v>43956</v>
      </c>
      <c r="B83" s="169">
        <v>480.67</v>
      </c>
      <c r="C83" s="169">
        <v>521.38</v>
      </c>
      <c r="D83" s="169">
        <v>6.49</v>
      </c>
    </row>
    <row r="84" spans="1:4" x14ac:dyDescent="0.3">
      <c r="A84" s="78">
        <v>43957</v>
      </c>
      <c r="B84" s="169">
        <v>481.97</v>
      </c>
      <c r="C84" s="169">
        <v>519.79999999999995</v>
      </c>
      <c r="D84" s="169">
        <v>6.48</v>
      </c>
    </row>
    <row r="85" spans="1:4" x14ac:dyDescent="0.3">
      <c r="A85" s="78">
        <v>43958</v>
      </c>
      <c r="B85" s="169">
        <v>483.14</v>
      </c>
      <c r="C85" s="169">
        <v>521.74</v>
      </c>
      <c r="D85" s="169">
        <v>6.55</v>
      </c>
    </row>
    <row r="86" spans="1:4" x14ac:dyDescent="0.3">
      <c r="A86" s="78">
        <v>43959</v>
      </c>
      <c r="B86" s="169">
        <v>484.11</v>
      </c>
      <c r="C86" s="169">
        <v>524.73</v>
      </c>
      <c r="D86" s="169">
        <v>6.58</v>
      </c>
    </row>
    <row r="87" spans="1:4" x14ac:dyDescent="0.3">
      <c r="A87" s="78">
        <v>43962</v>
      </c>
      <c r="B87" s="169">
        <v>486.02</v>
      </c>
      <c r="C87" s="169">
        <v>526.21</v>
      </c>
      <c r="D87" s="169">
        <v>6.59</v>
      </c>
    </row>
    <row r="88" spans="1:4" x14ac:dyDescent="0.3">
      <c r="A88" s="78">
        <v>43963</v>
      </c>
      <c r="B88" s="169">
        <v>487.15</v>
      </c>
      <c r="C88" s="169">
        <v>527.04999999999995</v>
      </c>
      <c r="D88" s="169">
        <v>6.63</v>
      </c>
    </row>
    <row r="89" spans="1:4" x14ac:dyDescent="0.3">
      <c r="A89" s="78">
        <v>43964</v>
      </c>
      <c r="B89" s="169">
        <v>487.66</v>
      </c>
      <c r="C89" s="169">
        <v>528.66999999999996</v>
      </c>
      <c r="D89" s="169">
        <v>6.65</v>
      </c>
    </row>
    <row r="90" spans="1:4" x14ac:dyDescent="0.3">
      <c r="A90" s="78">
        <v>43965</v>
      </c>
      <c r="B90" s="169">
        <v>488.9</v>
      </c>
      <c r="C90" s="169">
        <v>528.4</v>
      </c>
      <c r="D90" s="169">
        <v>6.63</v>
      </c>
    </row>
    <row r="91" spans="1:4" x14ac:dyDescent="0.3">
      <c r="A91" s="78">
        <v>43966</v>
      </c>
      <c r="B91" s="169">
        <v>487.89</v>
      </c>
      <c r="C91" s="169">
        <v>527.41</v>
      </c>
      <c r="D91" s="169">
        <v>6.65</v>
      </c>
    </row>
    <row r="92" spans="1:4" x14ac:dyDescent="0.3">
      <c r="A92" s="78">
        <v>43969</v>
      </c>
      <c r="B92" s="169">
        <v>485.88</v>
      </c>
      <c r="C92" s="169">
        <v>525.04</v>
      </c>
      <c r="D92" s="169">
        <v>6.67</v>
      </c>
    </row>
    <row r="93" spans="1:4" x14ac:dyDescent="0.3">
      <c r="A93" s="78">
        <v>43970</v>
      </c>
      <c r="B93" s="169">
        <v>484.65</v>
      </c>
      <c r="C93" s="169">
        <v>530.5</v>
      </c>
      <c r="D93" s="169">
        <v>6.7</v>
      </c>
    </row>
    <row r="94" spans="1:4" x14ac:dyDescent="0.3">
      <c r="A94" s="78">
        <v>43971</v>
      </c>
      <c r="B94" s="169">
        <v>483.63</v>
      </c>
      <c r="C94" s="169">
        <v>529.57000000000005</v>
      </c>
      <c r="D94" s="169">
        <v>6.73</v>
      </c>
    </row>
    <row r="95" spans="1:4" x14ac:dyDescent="0.3">
      <c r="A95" s="78">
        <v>43972</v>
      </c>
      <c r="B95" s="169">
        <v>481.68</v>
      </c>
      <c r="C95" s="169">
        <v>528.07000000000005</v>
      </c>
      <c r="D95" s="169">
        <v>6.79</v>
      </c>
    </row>
    <row r="96" spans="1:4" x14ac:dyDescent="0.3">
      <c r="A96" s="78">
        <v>43973</v>
      </c>
      <c r="B96" s="169">
        <v>481.99</v>
      </c>
      <c r="C96" s="169">
        <v>524.94000000000005</v>
      </c>
      <c r="D96" s="169">
        <v>6.71</v>
      </c>
    </row>
    <row r="97" spans="1:4" x14ac:dyDescent="0.3">
      <c r="A97" s="78">
        <v>43974</v>
      </c>
      <c r="B97" s="169">
        <v>482.24</v>
      </c>
      <c r="C97" s="169">
        <v>525.21</v>
      </c>
      <c r="D97" s="169">
        <v>6.71</v>
      </c>
    </row>
    <row r="98" spans="1:4" x14ac:dyDescent="0.3">
      <c r="A98" s="78">
        <v>43976</v>
      </c>
      <c r="B98" s="169">
        <v>483</v>
      </c>
      <c r="C98" s="169">
        <v>526.57000000000005</v>
      </c>
      <c r="D98" s="169">
        <v>6.76</v>
      </c>
    </row>
    <row r="99" spans="1:4" x14ac:dyDescent="0.3">
      <c r="A99" s="78">
        <v>43977</v>
      </c>
      <c r="B99" s="169">
        <v>483.82</v>
      </c>
      <c r="C99" s="169">
        <v>530.41</v>
      </c>
      <c r="D99" s="169">
        <v>6.81</v>
      </c>
    </row>
    <row r="100" spans="1:4" x14ac:dyDescent="0.3">
      <c r="A100" s="78">
        <v>43978</v>
      </c>
      <c r="B100" s="169">
        <v>483.91</v>
      </c>
      <c r="C100" s="169">
        <v>533.66</v>
      </c>
      <c r="D100" s="169">
        <v>6.83</v>
      </c>
    </row>
    <row r="101" spans="1:4" x14ac:dyDescent="0.3">
      <c r="A101" s="78">
        <v>43983</v>
      </c>
      <c r="B101" s="169">
        <v>483.02</v>
      </c>
      <c r="C101" s="169">
        <v>536.78</v>
      </c>
      <c r="D101" s="169">
        <v>6.92</v>
      </c>
    </row>
    <row r="102" spans="1:4" x14ac:dyDescent="0.3">
      <c r="A102" s="78">
        <v>43984</v>
      </c>
      <c r="B102" s="169">
        <v>482.49</v>
      </c>
      <c r="C102" s="169">
        <v>539.28</v>
      </c>
      <c r="D102" s="169">
        <v>7.02</v>
      </c>
    </row>
    <row r="103" spans="1:4" x14ac:dyDescent="0.3">
      <c r="A103" s="78">
        <v>43985</v>
      </c>
      <c r="B103" s="169">
        <v>482.38</v>
      </c>
      <c r="C103" s="169">
        <v>540.89</v>
      </c>
      <c r="D103" s="169">
        <v>7.05</v>
      </c>
    </row>
    <row r="104" spans="1:4" x14ac:dyDescent="0.3">
      <c r="A104" s="78">
        <v>43986</v>
      </c>
      <c r="B104" s="169">
        <v>482.11</v>
      </c>
      <c r="C104" s="169">
        <v>539.87</v>
      </c>
      <c r="D104" s="169">
        <v>6.97</v>
      </c>
    </row>
    <row r="105" spans="1:4" x14ac:dyDescent="0.3">
      <c r="A105" s="78">
        <v>43987</v>
      </c>
      <c r="B105" s="169">
        <v>481.74</v>
      </c>
      <c r="C105" s="169">
        <v>546</v>
      </c>
      <c r="D105" s="169">
        <v>7.01</v>
      </c>
    </row>
    <row r="106" spans="1:4" x14ac:dyDescent="0.3">
      <c r="A106" s="78">
        <v>43990</v>
      </c>
      <c r="B106" s="169">
        <v>481.42</v>
      </c>
      <c r="C106" s="169">
        <v>543.66999999999996</v>
      </c>
      <c r="D106" s="169">
        <v>7.06</v>
      </c>
    </row>
    <row r="107" spans="1:4" x14ac:dyDescent="0.3">
      <c r="A107" s="78">
        <v>43991</v>
      </c>
      <c r="B107" s="169">
        <v>481.23</v>
      </c>
      <c r="C107" s="169">
        <v>542.15</v>
      </c>
      <c r="D107" s="169">
        <v>6.99</v>
      </c>
    </row>
    <row r="108" spans="1:4" x14ac:dyDescent="0.3">
      <c r="A108" s="78">
        <v>43992</v>
      </c>
      <c r="B108" s="169">
        <v>481.03</v>
      </c>
      <c r="C108" s="169">
        <v>546.4</v>
      </c>
      <c r="D108" s="169">
        <v>6.99</v>
      </c>
    </row>
    <row r="109" spans="1:4" x14ac:dyDescent="0.3">
      <c r="A109" s="78">
        <v>43993</v>
      </c>
      <c r="B109" s="169">
        <v>481.61</v>
      </c>
      <c r="C109" s="169">
        <v>548.16999999999996</v>
      </c>
      <c r="D109" s="169">
        <v>6.99</v>
      </c>
    </row>
    <row r="110" spans="1:4" x14ac:dyDescent="0.3">
      <c r="A110" s="78">
        <v>43994</v>
      </c>
      <c r="B110" s="169">
        <v>481.79</v>
      </c>
      <c r="C110" s="169">
        <v>545.53</v>
      </c>
      <c r="D110" s="169">
        <v>6.93</v>
      </c>
    </row>
    <row r="111" spans="1:4" x14ac:dyDescent="0.3">
      <c r="A111" s="78">
        <v>43997</v>
      </c>
      <c r="B111" s="169">
        <v>481.41</v>
      </c>
      <c r="C111" s="169">
        <v>541.59</v>
      </c>
      <c r="D111" s="169">
        <v>6.84</v>
      </c>
    </row>
    <row r="112" spans="1:4" x14ac:dyDescent="0.3">
      <c r="A112" s="78">
        <v>43998</v>
      </c>
      <c r="B112" s="169">
        <v>481.27</v>
      </c>
      <c r="C112" s="169">
        <v>545.28</v>
      </c>
      <c r="D112" s="169">
        <v>6.9</v>
      </c>
    </row>
    <row r="113" spans="1:4" x14ac:dyDescent="0.3">
      <c r="A113" s="78">
        <v>43999</v>
      </c>
      <c r="B113" s="169">
        <v>480.33</v>
      </c>
      <c r="C113" s="169">
        <v>539.51</v>
      </c>
      <c r="D113" s="169">
        <v>6.88</v>
      </c>
    </row>
    <row r="114" spans="1:4" x14ac:dyDescent="0.3">
      <c r="A114" s="78">
        <v>44000</v>
      </c>
      <c r="B114" s="169">
        <v>479.93</v>
      </c>
      <c r="C114" s="169">
        <v>539.87</v>
      </c>
      <c r="D114" s="169">
        <v>6.93</v>
      </c>
    </row>
    <row r="115" spans="1:4" x14ac:dyDescent="0.3">
      <c r="A115" s="78">
        <v>44001</v>
      </c>
      <c r="B115" s="169">
        <v>479.67</v>
      </c>
      <c r="C115" s="169">
        <v>537.80999999999995</v>
      </c>
      <c r="D115" s="169">
        <v>6.91</v>
      </c>
    </row>
    <row r="116" spans="1:4" x14ac:dyDescent="0.3">
      <c r="A116" s="78">
        <v>44004</v>
      </c>
      <c r="B116" s="169">
        <v>478.99</v>
      </c>
      <c r="C116" s="169">
        <v>537.09</v>
      </c>
      <c r="D116" s="169">
        <v>6.9</v>
      </c>
    </row>
    <row r="117" spans="1:4" x14ac:dyDescent="0.3">
      <c r="A117" s="78">
        <v>44005</v>
      </c>
      <c r="B117" s="169">
        <v>479.43</v>
      </c>
      <c r="C117" s="169">
        <v>541.13</v>
      </c>
      <c r="D117" s="169">
        <v>6.97</v>
      </c>
    </row>
    <row r="118" spans="1:4" x14ac:dyDescent="0.3">
      <c r="A118" s="78">
        <v>44006</v>
      </c>
      <c r="B118" s="169">
        <v>480.08</v>
      </c>
      <c r="C118" s="169">
        <v>542.73</v>
      </c>
      <c r="D118" s="169">
        <v>6.95</v>
      </c>
    </row>
    <row r="119" spans="1:4" x14ac:dyDescent="0.3">
      <c r="A119" s="78">
        <v>44007</v>
      </c>
      <c r="B119" s="169">
        <v>481.3</v>
      </c>
      <c r="C119" s="169">
        <v>540.36</v>
      </c>
      <c r="D119" s="169">
        <v>6.94</v>
      </c>
    </row>
    <row r="120" spans="1:4" x14ac:dyDescent="0.3">
      <c r="A120" s="78">
        <v>44008</v>
      </c>
      <c r="B120" s="169">
        <v>481.94</v>
      </c>
      <c r="C120" s="169">
        <v>540.69000000000005</v>
      </c>
      <c r="D120" s="169">
        <v>6.95</v>
      </c>
    </row>
    <row r="121" spans="1:4" x14ac:dyDescent="0.3">
      <c r="A121" s="78">
        <v>44011</v>
      </c>
      <c r="B121" s="169">
        <v>482.44</v>
      </c>
      <c r="C121" s="169">
        <v>543.85</v>
      </c>
      <c r="D121" s="169">
        <v>6.89</v>
      </c>
    </row>
    <row r="122" spans="1:4" x14ac:dyDescent="0.3">
      <c r="A122" s="78">
        <v>44012</v>
      </c>
      <c r="B122" s="169">
        <v>482.36</v>
      </c>
      <c r="C122" s="169">
        <v>540.44000000000005</v>
      </c>
      <c r="D122" s="169">
        <v>6.81</v>
      </c>
    </row>
    <row r="123" spans="1:4" x14ac:dyDescent="0.3">
      <c r="A123" s="78">
        <v>44013</v>
      </c>
      <c r="B123" s="169">
        <v>482.52</v>
      </c>
      <c r="C123" s="169">
        <v>540.76</v>
      </c>
      <c r="D123" s="169">
        <v>6.79</v>
      </c>
    </row>
    <row r="124" spans="1:4" x14ac:dyDescent="0.3">
      <c r="A124" s="78">
        <v>44014</v>
      </c>
      <c r="B124" s="169">
        <v>483.36</v>
      </c>
      <c r="C124" s="169">
        <v>545.47</v>
      </c>
      <c r="D124" s="169">
        <v>6.88</v>
      </c>
    </row>
    <row r="125" spans="1:4" x14ac:dyDescent="0.3">
      <c r="A125" s="78">
        <v>44015</v>
      </c>
      <c r="B125" s="169">
        <v>483.84</v>
      </c>
      <c r="C125" s="169">
        <v>543.29999999999995</v>
      </c>
      <c r="D125" s="169">
        <v>6.81</v>
      </c>
    </row>
    <row r="126" spans="1:4" x14ac:dyDescent="0.3">
      <c r="A126" s="78">
        <v>44018</v>
      </c>
      <c r="B126" s="169">
        <v>484.35</v>
      </c>
      <c r="C126" s="169">
        <v>547.07000000000005</v>
      </c>
      <c r="D126" s="169">
        <v>6.74</v>
      </c>
    </row>
    <row r="127" spans="1:4" x14ac:dyDescent="0.3">
      <c r="A127" s="78">
        <v>44019</v>
      </c>
      <c r="B127" s="169">
        <v>485.12</v>
      </c>
      <c r="C127" s="169">
        <v>546.91999999999996</v>
      </c>
      <c r="D127" s="169">
        <v>6.72</v>
      </c>
    </row>
    <row r="128" spans="1:4" x14ac:dyDescent="0.3">
      <c r="A128" s="78">
        <v>44020</v>
      </c>
      <c r="B128" s="169">
        <v>485.74</v>
      </c>
      <c r="C128" s="169">
        <v>547.57000000000005</v>
      </c>
      <c r="D128" s="169">
        <v>6.82</v>
      </c>
    </row>
    <row r="129" spans="1:4" x14ac:dyDescent="0.3">
      <c r="A129" s="78">
        <v>44021</v>
      </c>
      <c r="B129" s="169">
        <v>486.6</v>
      </c>
      <c r="C129" s="169">
        <v>551.22</v>
      </c>
      <c r="D129" s="169">
        <v>6.87</v>
      </c>
    </row>
    <row r="130" spans="1:4" x14ac:dyDescent="0.3">
      <c r="A130" s="78">
        <v>44022</v>
      </c>
      <c r="B130" s="169">
        <v>486.73</v>
      </c>
      <c r="C130" s="169">
        <v>549.62</v>
      </c>
      <c r="D130" s="169">
        <v>6.84</v>
      </c>
    </row>
    <row r="131" spans="1:4" x14ac:dyDescent="0.3">
      <c r="A131" s="78">
        <v>44025</v>
      </c>
      <c r="B131" s="169">
        <v>486.54</v>
      </c>
      <c r="C131" s="169">
        <v>550.71</v>
      </c>
      <c r="D131" s="169">
        <v>6.86</v>
      </c>
    </row>
    <row r="132" spans="1:4" x14ac:dyDescent="0.3">
      <c r="A132" s="78">
        <v>44026</v>
      </c>
      <c r="B132" s="169">
        <v>485.62</v>
      </c>
      <c r="C132" s="169">
        <v>551.66</v>
      </c>
      <c r="D132" s="169">
        <v>6.82</v>
      </c>
    </row>
    <row r="133" spans="1:4" x14ac:dyDescent="0.3">
      <c r="A133" s="78">
        <v>44027</v>
      </c>
      <c r="B133" s="169">
        <v>484.5</v>
      </c>
      <c r="C133" s="169">
        <v>553.64</v>
      </c>
      <c r="D133" s="169">
        <v>6.83</v>
      </c>
    </row>
    <row r="134" spans="1:4" x14ac:dyDescent="0.3">
      <c r="A134" s="78">
        <v>44028</v>
      </c>
      <c r="B134" s="169">
        <v>483.64</v>
      </c>
      <c r="C134" s="169">
        <v>550.33000000000004</v>
      </c>
      <c r="D134" s="169">
        <v>6.79</v>
      </c>
    </row>
    <row r="135" spans="1:4" x14ac:dyDescent="0.3">
      <c r="A135" s="78">
        <v>44029</v>
      </c>
      <c r="B135" s="169">
        <v>482.62</v>
      </c>
      <c r="C135" s="169">
        <v>550.77</v>
      </c>
      <c r="D135" s="169">
        <v>6.72</v>
      </c>
    </row>
    <row r="136" spans="1:4" x14ac:dyDescent="0.3">
      <c r="A136" s="78">
        <v>44032</v>
      </c>
      <c r="B136" s="169">
        <v>482.81</v>
      </c>
      <c r="C136" s="169">
        <v>553.05999999999995</v>
      </c>
      <c r="D136" s="169">
        <v>6.73</v>
      </c>
    </row>
    <row r="137" spans="1:4" x14ac:dyDescent="0.3">
      <c r="A137" s="78">
        <v>44033</v>
      </c>
      <c r="B137" s="169">
        <v>483.7</v>
      </c>
      <c r="C137" s="169">
        <v>553.59</v>
      </c>
      <c r="D137" s="169">
        <v>6.83</v>
      </c>
    </row>
    <row r="138" spans="1:4" x14ac:dyDescent="0.3">
      <c r="A138" s="78">
        <v>44034</v>
      </c>
      <c r="B138" s="169">
        <v>484.16</v>
      </c>
      <c r="C138" s="169">
        <v>558.96</v>
      </c>
      <c r="D138" s="169">
        <v>6.83</v>
      </c>
    </row>
    <row r="139" spans="1:4" x14ac:dyDescent="0.3">
      <c r="A139" s="78">
        <v>44035</v>
      </c>
      <c r="B139" s="169">
        <v>485.19</v>
      </c>
      <c r="C139" s="169">
        <v>562.42999999999995</v>
      </c>
      <c r="D139" s="169">
        <v>6.82</v>
      </c>
    </row>
    <row r="140" spans="1:4" x14ac:dyDescent="0.3">
      <c r="A140" s="78">
        <v>44036</v>
      </c>
      <c r="B140" s="169">
        <v>485.29</v>
      </c>
      <c r="C140" s="169">
        <v>562.79</v>
      </c>
      <c r="D140" s="169">
        <v>6.8</v>
      </c>
    </row>
    <row r="141" spans="1:4" x14ac:dyDescent="0.3">
      <c r="A141" s="78">
        <v>44039</v>
      </c>
      <c r="B141" s="169">
        <v>484.97</v>
      </c>
      <c r="C141" s="169">
        <v>567.71</v>
      </c>
      <c r="D141" s="169">
        <v>6.78</v>
      </c>
    </row>
    <row r="142" spans="1:4" x14ac:dyDescent="0.3">
      <c r="A142" s="78">
        <v>44040</v>
      </c>
      <c r="B142" s="169">
        <v>484.64</v>
      </c>
      <c r="C142" s="169">
        <v>568.29</v>
      </c>
      <c r="D142" s="169">
        <v>6.71</v>
      </c>
    </row>
    <row r="143" spans="1:4" x14ac:dyDescent="0.3">
      <c r="A143" s="78">
        <v>44041</v>
      </c>
      <c r="B143" s="169">
        <v>484.42</v>
      </c>
      <c r="C143" s="169">
        <v>569.24</v>
      </c>
      <c r="D143" s="169">
        <v>6.69</v>
      </c>
    </row>
    <row r="144" spans="1:4" x14ac:dyDescent="0.3">
      <c r="A144" s="78">
        <v>44042</v>
      </c>
      <c r="B144" s="169">
        <v>485.16</v>
      </c>
      <c r="C144" s="169">
        <v>570.26</v>
      </c>
      <c r="D144" s="169">
        <v>6.6</v>
      </c>
    </row>
    <row r="145" spans="1:4" x14ac:dyDescent="0.3">
      <c r="A145" s="78">
        <v>44043</v>
      </c>
      <c r="B145" s="169">
        <v>485.33</v>
      </c>
      <c r="C145" s="169">
        <v>575.46</v>
      </c>
      <c r="D145" s="169">
        <v>6.57</v>
      </c>
    </row>
    <row r="146" spans="1:4" x14ac:dyDescent="0.3">
      <c r="A146" s="78">
        <v>44046</v>
      </c>
      <c r="B146" s="169">
        <v>485.83</v>
      </c>
      <c r="C146" s="169">
        <v>570.55999999999995</v>
      </c>
      <c r="D146" s="169">
        <v>6.57</v>
      </c>
    </row>
    <row r="147" spans="1:4" x14ac:dyDescent="0.3">
      <c r="A147" s="78">
        <v>44047</v>
      </c>
      <c r="B147" s="169">
        <v>485.66</v>
      </c>
      <c r="C147" s="169">
        <v>572.79</v>
      </c>
      <c r="D147" s="169">
        <v>6.59</v>
      </c>
    </row>
    <row r="148" spans="1:4" x14ac:dyDescent="0.3">
      <c r="A148" s="78">
        <v>44048</v>
      </c>
      <c r="B148" s="169">
        <v>485.52</v>
      </c>
      <c r="C148" s="169">
        <v>575.63</v>
      </c>
      <c r="D148" s="169">
        <v>6.66</v>
      </c>
    </row>
    <row r="149" spans="1:4" x14ac:dyDescent="0.3">
      <c r="A149" s="78">
        <v>44049</v>
      </c>
      <c r="B149" s="169">
        <v>485.18</v>
      </c>
      <c r="C149" s="169">
        <v>575.37</v>
      </c>
      <c r="D149" s="169">
        <v>6.62</v>
      </c>
    </row>
    <row r="150" spans="1:4" x14ac:dyDescent="0.3">
      <c r="A150" s="78">
        <v>44050</v>
      </c>
      <c r="B150" s="169">
        <v>485</v>
      </c>
      <c r="C150" s="169">
        <v>573.16999999999996</v>
      </c>
      <c r="D150" s="169">
        <v>6.58</v>
      </c>
    </row>
    <row r="151" spans="1:4" x14ac:dyDescent="0.3">
      <c r="A151" s="78">
        <v>44053</v>
      </c>
      <c r="B151" s="169">
        <v>485.23</v>
      </c>
      <c r="C151" s="169">
        <v>570.67999999999995</v>
      </c>
      <c r="D151" s="169">
        <v>6.59</v>
      </c>
    </row>
    <row r="152" spans="1:4" x14ac:dyDescent="0.3">
      <c r="A152" s="78">
        <v>44054</v>
      </c>
      <c r="B152" s="169">
        <v>485.32</v>
      </c>
      <c r="C152" s="169">
        <v>572.14</v>
      </c>
      <c r="D152" s="169">
        <v>6.66</v>
      </c>
    </row>
    <row r="153" spans="1:4" x14ac:dyDescent="0.3">
      <c r="A153" s="78">
        <v>44055</v>
      </c>
      <c r="B153" s="169">
        <v>485</v>
      </c>
      <c r="C153" s="169">
        <v>570.6</v>
      </c>
      <c r="D153" s="169">
        <v>6.64</v>
      </c>
    </row>
    <row r="154" spans="1:4" x14ac:dyDescent="0.3">
      <c r="A154" s="78">
        <v>44056</v>
      </c>
      <c r="B154" s="169">
        <v>485.17</v>
      </c>
      <c r="C154" s="169">
        <v>574.15</v>
      </c>
      <c r="D154" s="169">
        <v>6.6</v>
      </c>
    </row>
    <row r="155" spans="1:4" x14ac:dyDescent="0.3">
      <c r="A155" s="78">
        <v>44057</v>
      </c>
      <c r="B155" s="169">
        <v>484.83</v>
      </c>
      <c r="C155" s="169">
        <v>571.91</v>
      </c>
      <c r="D155" s="169">
        <v>6.61</v>
      </c>
    </row>
    <row r="156" spans="1:4" x14ac:dyDescent="0.3">
      <c r="A156" s="78">
        <v>44060</v>
      </c>
      <c r="B156" s="169">
        <v>484.65</v>
      </c>
      <c r="C156" s="169">
        <v>574.5</v>
      </c>
      <c r="D156" s="169">
        <v>6.6</v>
      </c>
    </row>
    <row r="157" spans="1:4" x14ac:dyDescent="0.3">
      <c r="A157" s="78">
        <v>44061</v>
      </c>
      <c r="B157" s="169">
        <v>484.21</v>
      </c>
      <c r="C157" s="169">
        <v>576.26</v>
      </c>
      <c r="D157" s="169">
        <v>6.62</v>
      </c>
    </row>
    <row r="158" spans="1:4" x14ac:dyDescent="0.3">
      <c r="A158" s="78">
        <v>44062</v>
      </c>
      <c r="B158" s="169">
        <v>484.3</v>
      </c>
      <c r="C158" s="169">
        <v>578.21</v>
      </c>
      <c r="D158" s="169">
        <v>6.6</v>
      </c>
    </row>
    <row r="159" spans="1:4" x14ac:dyDescent="0.3">
      <c r="A159" s="78">
        <v>44063</v>
      </c>
      <c r="B159" s="169">
        <v>484.72</v>
      </c>
      <c r="C159" s="169">
        <v>573.71</v>
      </c>
      <c r="D159" s="169">
        <v>6.56</v>
      </c>
    </row>
    <row r="160" spans="1:4" x14ac:dyDescent="0.3">
      <c r="A160" s="78">
        <v>44064</v>
      </c>
      <c r="B160" s="169">
        <v>485.05</v>
      </c>
      <c r="C160" s="169">
        <v>572.94000000000005</v>
      </c>
      <c r="D160" s="169">
        <v>6.53</v>
      </c>
    </row>
    <row r="161" spans="1:4" x14ac:dyDescent="0.3">
      <c r="A161" s="78">
        <v>44067</v>
      </c>
      <c r="B161" s="169">
        <v>485.25</v>
      </c>
      <c r="C161" s="169">
        <v>574.20000000000005</v>
      </c>
      <c r="D161" s="169">
        <v>6.54</v>
      </c>
    </row>
    <row r="162" spans="1:4" x14ac:dyDescent="0.3">
      <c r="A162" s="78">
        <v>44068</v>
      </c>
      <c r="B162" s="169">
        <v>485.71</v>
      </c>
      <c r="C162" s="169">
        <v>574.5</v>
      </c>
      <c r="D162" s="169">
        <v>6.5</v>
      </c>
    </row>
    <row r="163" spans="1:4" x14ac:dyDescent="0.3">
      <c r="A163" s="78">
        <v>44069</v>
      </c>
      <c r="B163" s="169">
        <v>487.17</v>
      </c>
      <c r="C163" s="169">
        <v>575.69000000000005</v>
      </c>
      <c r="D163" s="169">
        <v>6.43</v>
      </c>
    </row>
    <row r="164" spans="1:4" x14ac:dyDescent="0.3">
      <c r="A164" s="78">
        <v>44070</v>
      </c>
      <c r="B164" s="169">
        <v>487.03</v>
      </c>
      <c r="C164" s="169">
        <v>575.91</v>
      </c>
      <c r="D164" s="169">
        <v>6.49</v>
      </c>
    </row>
    <row r="165" spans="1:4" x14ac:dyDescent="0.3">
      <c r="A165" s="78">
        <v>44071</v>
      </c>
      <c r="B165" s="169">
        <v>487.24</v>
      </c>
      <c r="C165" s="169">
        <v>579.23</v>
      </c>
      <c r="D165" s="169">
        <v>6.54</v>
      </c>
    </row>
    <row r="166" spans="1:4" x14ac:dyDescent="0.3">
      <c r="A166" s="78">
        <v>44074</v>
      </c>
      <c r="B166" s="169">
        <v>487.2</v>
      </c>
      <c r="C166" s="169">
        <v>580.54999999999995</v>
      </c>
      <c r="D166" s="169">
        <v>6.61</v>
      </c>
    </row>
    <row r="167" spans="1:4" x14ac:dyDescent="0.3">
      <c r="A167" s="78">
        <v>44075</v>
      </c>
      <c r="B167" s="169">
        <v>486.86</v>
      </c>
      <c r="C167" s="169">
        <v>583.01</v>
      </c>
      <c r="D167" s="169">
        <v>6.6</v>
      </c>
    </row>
    <row r="168" spans="1:4" x14ac:dyDescent="0.3">
      <c r="A168" s="78">
        <v>44076</v>
      </c>
      <c r="B168" s="169">
        <v>487.29</v>
      </c>
      <c r="C168" s="169">
        <v>578.51</v>
      </c>
      <c r="D168" s="169">
        <v>6.59</v>
      </c>
    </row>
    <row r="169" spans="1:4" x14ac:dyDescent="0.3">
      <c r="A169" s="78">
        <v>44077</v>
      </c>
      <c r="B169" s="169">
        <v>487.48</v>
      </c>
      <c r="C169" s="169">
        <v>576.35</v>
      </c>
      <c r="D169" s="169">
        <v>6.47</v>
      </c>
    </row>
    <row r="170" spans="1:4" x14ac:dyDescent="0.3">
      <c r="A170" s="78">
        <v>44078</v>
      </c>
      <c r="B170" s="169">
        <v>488</v>
      </c>
      <c r="C170" s="169">
        <v>578.42999999999995</v>
      </c>
      <c r="D170" s="169">
        <v>6.51</v>
      </c>
    </row>
    <row r="171" spans="1:4" x14ac:dyDescent="0.3">
      <c r="A171" s="78">
        <v>44081</v>
      </c>
      <c r="B171" s="169">
        <v>488.12</v>
      </c>
      <c r="C171" s="169">
        <v>577.25</v>
      </c>
      <c r="D171" s="169">
        <v>6.42</v>
      </c>
    </row>
    <row r="172" spans="1:4" x14ac:dyDescent="0.3">
      <c r="A172" s="78">
        <v>44082</v>
      </c>
      <c r="B172" s="169">
        <v>488.57</v>
      </c>
      <c r="C172" s="169">
        <v>575.88</v>
      </c>
      <c r="D172" s="169">
        <v>6.39</v>
      </c>
    </row>
    <row r="173" spans="1:4" x14ac:dyDescent="0.3">
      <c r="A173" s="78">
        <v>44083</v>
      </c>
      <c r="B173" s="169">
        <v>488.81</v>
      </c>
      <c r="C173" s="169">
        <v>575.08000000000004</v>
      </c>
      <c r="D173" s="169">
        <v>6.44</v>
      </c>
    </row>
    <row r="174" spans="1:4" x14ac:dyDescent="0.3">
      <c r="A174" s="78">
        <v>44084</v>
      </c>
      <c r="B174" s="169">
        <v>488.33</v>
      </c>
      <c r="C174" s="169">
        <v>578.09</v>
      </c>
      <c r="D174" s="169">
        <v>6.48</v>
      </c>
    </row>
    <row r="175" spans="1:4" x14ac:dyDescent="0.3">
      <c r="A175" s="78">
        <v>44085</v>
      </c>
      <c r="B175" s="169">
        <v>487.67</v>
      </c>
      <c r="C175" s="169">
        <v>579.01</v>
      </c>
      <c r="D175" s="169">
        <v>6.51</v>
      </c>
    </row>
    <row r="176" spans="1:4" x14ac:dyDescent="0.3">
      <c r="A176" s="78">
        <v>44088</v>
      </c>
      <c r="B176" s="169">
        <v>486.37</v>
      </c>
      <c r="C176" s="169">
        <v>576.64</v>
      </c>
      <c r="D176" s="169">
        <v>6.46</v>
      </c>
    </row>
    <row r="177" spans="1:4" x14ac:dyDescent="0.3">
      <c r="A177" s="78">
        <v>44089</v>
      </c>
      <c r="B177" s="169">
        <v>485.31</v>
      </c>
      <c r="C177" s="169">
        <v>576.6</v>
      </c>
      <c r="D177" s="169">
        <v>6.46</v>
      </c>
    </row>
    <row r="178" spans="1:4" x14ac:dyDescent="0.3">
      <c r="A178" s="78">
        <v>44090</v>
      </c>
      <c r="B178" s="169">
        <v>484.93</v>
      </c>
      <c r="C178" s="169">
        <v>575.95000000000005</v>
      </c>
      <c r="D178" s="169">
        <v>6.49</v>
      </c>
    </row>
    <row r="179" spans="1:4" x14ac:dyDescent="0.3">
      <c r="A179" s="78">
        <v>44091</v>
      </c>
      <c r="B179" s="169">
        <v>484.4</v>
      </c>
      <c r="C179" s="169">
        <v>571.59</v>
      </c>
      <c r="D179" s="169">
        <v>6.46</v>
      </c>
    </row>
    <row r="180" spans="1:4" x14ac:dyDescent="0.3">
      <c r="A180" s="78">
        <v>44092</v>
      </c>
      <c r="B180" s="169">
        <v>485.26</v>
      </c>
      <c r="C180" s="169">
        <v>574.98</v>
      </c>
      <c r="D180" s="169">
        <v>6.46</v>
      </c>
    </row>
    <row r="181" spans="1:4" x14ac:dyDescent="0.3">
      <c r="A181" s="78">
        <v>44096</v>
      </c>
      <c r="B181" s="169">
        <v>485.29</v>
      </c>
      <c r="C181" s="169">
        <v>569.58000000000004</v>
      </c>
      <c r="D181" s="169">
        <v>6.39</v>
      </c>
    </row>
    <row r="182" spans="1:4" x14ac:dyDescent="0.3">
      <c r="A182" s="78">
        <v>44097</v>
      </c>
      <c r="B182" s="169">
        <v>485.42</v>
      </c>
      <c r="C182" s="169">
        <v>568.62</v>
      </c>
      <c r="D182" s="169">
        <v>6.36</v>
      </c>
    </row>
    <row r="183" spans="1:4" x14ac:dyDescent="0.3">
      <c r="A183" s="78">
        <v>44098</v>
      </c>
      <c r="B183" s="169">
        <v>485.32</v>
      </c>
      <c r="C183" s="169">
        <v>565.05999999999995</v>
      </c>
      <c r="D183" s="169">
        <v>6.28</v>
      </c>
    </row>
    <row r="184" spans="1:4" x14ac:dyDescent="0.3">
      <c r="A184" s="78">
        <v>44099</v>
      </c>
      <c r="B184" s="169">
        <v>485.27</v>
      </c>
      <c r="C184" s="169">
        <v>565.04999999999995</v>
      </c>
      <c r="D184" s="169">
        <v>6.28</v>
      </c>
    </row>
    <row r="185" spans="1:4" x14ac:dyDescent="0.3">
      <c r="A185" s="78">
        <v>44102</v>
      </c>
      <c r="B185" s="169">
        <v>485.66</v>
      </c>
      <c r="C185" s="169">
        <v>565.54999999999995</v>
      </c>
      <c r="D185" s="169">
        <v>6.16</v>
      </c>
    </row>
    <row r="186" spans="1:4" x14ac:dyDescent="0.3">
      <c r="A186" s="78">
        <v>44103</v>
      </c>
      <c r="B186" s="169">
        <v>487.62</v>
      </c>
      <c r="C186" s="169">
        <v>570.03</v>
      </c>
      <c r="D186" s="169">
        <v>6.14</v>
      </c>
    </row>
    <row r="187" spans="1:4" x14ac:dyDescent="0.3">
      <c r="A187" s="78">
        <v>44104</v>
      </c>
      <c r="B187" s="169">
        <v>488.41</v>
      </c>
      <c r="C187" s="169">
        <v>571.78</v>
      </c>
      <c r="D187" s="169">
        <v>6.24</v>
      </c>
    </row>
    <row r="188" spans="1:4" x14ac:dyDescent="0.3">
      <c r="A188" s="78">
        <v>44105</v>
      </c>
      <c r="B188" s="99">
        <v>488.58</v>
      </c>
      <c r="C188" s="99">
        <v>573.92999999999995</v>
      </c>
      <c r="D188" s="99">
        <v>6.32</v>
      </c>
    </row>
    <row r="189" spans="1:4" x14ac:dyDescent="0.3">
      <c r="A189" s="78">
        <v>44106</v>
      </c>
      <c r="B189" s="99">
        <v>488.6</v>
      </c>
      <c r="C189" s="99">
        <v>572.54</v>
      </c>
      <c r="D189" s="99">
        <v>6.22</v>
      </c>
    </row>
    <row r="190" spans="1:4" x14ac:dyDescent="0.3">
      <c r="A190" s="78">
        <v>44109</v>
      </c>
      <c r="B190" s="99">
        <v>488.59</v>
      </c>
      <c r="C190" s="99">
        <v>574.39</v>
      </c>
      <c r="D190" s="99">
        <v>6.24</v>
      </c>
    </row>
    <row r="191" spans="1:4" x14ac:dyDescent="0.3">
      <c r="A191" s="78">
        <v>44110</v>
      </c>
      <c r="B191" s="99">
        <v>490.14</v>
      </c>
      <c r="C191" s="99">
        <v>577.29</v>
      </c>
      <c r="D191" s="99">
        <v>6.25</v>
      </c>
    </row>
    <row r="192" spans="1:4" x14ac:dyDescent="0.3">
      <c r="A192" s="78">
        <v>44111</v>
      </c>
      <c r="B192" s="99">
        <v>490.17</v>
      </c>
      <c r="C192" s="99">
        <v>576.34</v>
      </c>
      <c r="D192" s="99">
        <v>6.26</v>
      </c>
    </row>
    <row r="193" spans="1:4" x14ac:dyDescent="0.3">
      <c r="A193" s="78">
        <v>44112</v>
      </c>
      <c r="B193" s="99">
        <v>491.15</v>
      </c>
      <c r="C193" s="99">
        <v>577.45000000000005</v>
      </c>
      <c r="D193" s="99">
        <v>6.3</v>
      </c>
    </row>
    <row r="194" spans="1:4" x14ac:dyDescent="0.3">
      <c r="A194" s="78">
        <v>44113</v>
      </c>
      <c r="B194" s="99">
        <v>490.95</v>
      </c>
      <c r="C194" s="99">
        <v>579.03</v>
      </c>
      <c r="D194" s="99">
        <v>6.36</v>
      </c>
    </row>
    <row r="195" spans="1:4" x14ac:dyDescent="0.3">
      <c r="A195" s="78">
        <v>44116</v>
      </c>
      <c r="B195" s="99">
        <v>489.65</v>
      </c>
      <c r="C195" s="99">
        <v>577.92999999999995</v>
      </c>
      <c r="D195" s="99">
        <v>6.35</v>
      </c>
    </row>
    <row r="196" spans="1:4" x14ac:dyDescent="0.3">
      <c r="A196" s="78">
        <v>44117</v>
      </c>
      <c r="B196" s="99">
        <v>490.99</v>
      </c>
      <c r="C196" s="99">
        <v>578.73</v>
      </c>
      <c r="D196" s="99">
        <v>6.37</v>
      </c>
    </row>
    <row r="197" spans="1:4" x14ac:dyDescent="0.3">
      <c r="A197" s="78">
        <v>44118</v>
      </c>
      <c r="B197" s="99">
        <v>491.34</v>
      </c>
      <c r="C197" s="99">
        <v>576.44000000000005</v>
      </c>
      <c r="D197" s="99">
        <v>6.36</v>
      </c>
    </row>
    <row r="198" spans="1:4" x14ac:dyDescent="0.3">
      <c r="A198" s="78">
        <v>44119</v>
      </c>
      <c r="B198" s="99">
        <v>491.68</v>
      </c>
      <c r="C198" s="99">
        <v>575.80999999999995</v>
      </c>
      <c r="D198" s="99">
        <v>6.3</v>
      </c>
    </row>
    <row r="199" spans="1:4" x14ac:dyDescent="0.3">
      <c r="A199" s="78">
        <v>44120</v>
      </c>
      <c r="B199" s="99">
        <v>492.15</v>
      </c>
      <c r="C199" s="99">
        <v>576.26</v>
      </c>
      <c r="D199" s="99">
        <v>6.29</v>
      </c>
    </row>
    <row r="200" spans="1:4" x14ac:dyDescent="0.3">
      <c r="A200" s="78">
        <v>44123</v>
      </c>
      <c r="B200" s="99">
        <v>492.4</v>
      </c>
      <c r="C200" s="99">
        <v>578.91</v>
      </c>
      <c r="D200" s="99">
        <v>6.34</v>
      </c>
    </row>
    <row r="201" spans="1:4" x14ac:dyDescent="0.3">
      <c r="A201" s="78">
        <v>44124</v>
      </c>
      <c r="B201" s="99">
        <v>493.33</v>
      </c>
      <c r="C201" s="99">
        <v>582.42999999999995</v>
      </c>
      <c r="D201" s="99">
        <v>6.33</v>
      </c>
    </row>
    <row r="202" spans="1:4" x14ac:dyDescent="0.3">
      <c r="A202" s="78">
        <v>44125</v>
      </c>
      <c r="B202" s="99">
        <v>494.37</v>
      </c>
      <c r="C202" s="99">
        <v>585.48</v>
      </c>
      <c r="D202" s="99">
        <v>6.41</v>
      </c>
    </row>
    <row r="203" spans="1:4" x14ac:dyDescent="0.3">
      <c r="A203" s="78">
        <v>44126</v>
      </c>
      <c r="B203" s="99">
        <v>494.31</v>
      </c>
      <c r="C203" s="99">
        <v>584.77</v>
      </c>
      <c r="D203" s="99">
        <v>6.42</v>
      </c>
    </row>
    <row r="204" spans="1:4" x14ac:dyDescent="0.3">
      <c r="A204" s="78">
        <v>44127</v>
      </c>
      <c r="B204" s="99">
        <v>494.01</v>
      </c>
      <c r="C204" s="99">
        <v>585.25</v>
      </c>
      <c r="D204" s="99">
        <v>6.47</v>
      </c>
    </row>
    <row r="205" spans="1:4" x14ac:dyDescent="0.3">
      <c r="A205" s="78">
        <v>44130</v>
      </c>
      <c r="B205" s="99">
        <v>493.24</v>
      </c>
      <c r="C205" s="99">
        <v>582.41999999999996</v>
      </c>
      <c r="D205" s="99">
        <v>6.45</v>
      </c>
    </row>
    <row r="206" spans="1:4" x14ac:dyDescent="0.3">
      <c r="A206" s="78">
        <v>44131</v>
      </c>
      <c r="B206" s="99">
        <v>493.18</v>
      </c>
      <c r="C206" s="99">
        <v>582.25</v>
      </c>
      <c r="D206" s="99">
        <v>6.44</v>
      </c>
    </row>
    <row r="207" spans="1:4" x14ac:dyDescent="0.3">
      <c r="A207" s="78">
        <v>44132</v>
      </c>
      <c r="B207" s="99">
        <v>492.71</v>
      </c>
      <c r="C207" s="99">
        <v>578.69000000000005</v>
      </c>
      <c r="D207" s="99">
        <v>6.31</v>
      </c>
    </row>
    <row r="208" spans="1:4" x14ac:dyDescent="0.3">
      <c r="A208" s="78">
        <v>44133</v>
      </c>
      <c r="B208" s="99">
        <v>493.15</v>
      </c>
      <c r="C208" s="99">
        <v>578.32000000000005</v>
      </c>
      <c r="D208" s="99">
        <v>6.21</v>
      </c>
    </row>
    <row r="209" spans="1:4" x14ac:dyDescent="0.3">
      <c r="A209" s="78">
        <v>44134</v>
      </c>
      <c r="B209" s="99">
        <v>493.6</v>
      </c>
      <c r="C209" s="99">
        <v>576.08000000000004</v>
      </c>
      <c r="D209" s="99">
        <v>6.24</v>
      </c>
    </row>
    <row r="210" spans="1:4" x14ac:dyDescent="0.3">
      <c r="A210" s="78">
        <v>44137</v>
      </c>
      <c r="B210" s="99">
        <v>493.76</v>
      </c>
      <c r="C210" s="99">
        <v>574.79</v>
      </c>
      <c r="D210" s="99">
        <v>6.15</v>
      </c>
    </row>
    <row r="211" spans="1:4" x14ac:dyDescent="0.3">
      <c r="A211" s="78">
        <v>44138</v>
      </c>
      <c r="B211" s="99">
        <v>493.66</v>
      </c>
      <c r="C211" s="99">
        <v>577.34</v>
      </c>
      <c r="D211" s="99">
        <v>6.2</v>
      </c>
    </row>
    <row r="212" spans="1:4" x14ac:dyDescent="0.3">
      <c r="A212" s="78">
        <v>44139</v>
      </c>
      <c r="B212" s="99">
        <v>493.5</v>
      </c>
      <c r="C212" s="99">
        <v>576.11</v>
      </c>
      <c r="D212" s="99">
        <v>6.23</v>
      </c>
    </row>
    <row r="213" spans="1:4" x14ac:dyDescent="0.3">
      <c r="A213" s="78">
        <v>44140</v>
      </c>
      <c r="B213" s="99">
        <v>493.87</v>
      </c>
      <c r="C213" s="99">
        <v>582.32000000000005</v>
      </c>
      <c r="D213" s="99">
        <v>6.35</v>
      </c>
    </row>
    <row r="214" spans="1:4" x14ac:dyDescent="0.3">
      <c r="A214" s="78">
        <v>44141</v>
      </c>
      <c r="B214" s="99">
        <v>493.74</v>
      </c>
      <c r="C214" s="99">
        <v>585.17999999999995</v>
      </c>
      <c r="D214" s="99">
        <v>6.36</v>
      </c>
    </row>
    <row r="215" spans="1:4" x14ac:dyDescent="0.3">
      <c r="A215" s="78">
        <v>44144</v>
      </c>
      <c r="B215" s="99">
        <v>493.75</v>
      </c>
      <c r="C215" s="99">
        <v>586.23</v>
      </c>
      <c r="D215" s="99">
        <v>6.4</v>
      </c>
    </row>
    <row r="216" spans="1:4" x14ac:dyDescent="0.3">
      <c r="A216" s="78">
        <v>44145</v>
      </c>
      <c r="B216" s="99">
        <v>494.13</v>
      </c>
      <c r="C216" s="99">
        <v>583.37</v>
      </c>
      <c r="D216" s="99">
        <v>6.48</v>
      </c>
    </row>
    <row r="217" spans="1:4" x14ac:dyDescent="0.3">
      <c r="A217" s="78">
        <v>44146</v>
      </c>
      <c r="B217" s="99">
        <v>494.76</v>
      </c>
      <c r="C217" s="99">
        <v>583.47</v>
      </c>
      <c r="D217" s="99">
        <v>6.5</v>
      </c>
    </row>
    <row r="218" spans="1:4" x14ac:dyDescent="0.3">
      <c r="A218" s="78">
        <v>44147</v>
      </c>
      <c r="B218" s="99">
        <v>495.58</v>
      </c>
      <c r="C218" s="99">
        <v>585.28</v>
      </c>
      <c r="D218" s="99">
        <v>6.45</v>
      </c>
    </row>
    <row r="219" spans="1:4" x14ac:dyDescent="0.3">
      <c r="A219" s="78">
        <v>44148</v>
      </c>
      <c r="B219" s="99">
        <v>495.94</v>
      </c>
      <c r="C219" s="99">
        <v>586.6</v>
      </c>
      <c r="D219" s="99">
        <v>6.42</v>
      </c>
    </row>
    <row r="220" spans="1:4" x14ac:dyDescent="0.3">
      <c r="A220" s="78">
        <v>44151</v>
      </c>
      <c r="B220" s="99">
        <v>497.14</v>
      </c>
      <c r="C220" s="99">
        <v>588.86</v>
      </c>
      <c r="D220" s="99">
        <v>6.47</v>
      </c>
    </row>
    <row r="221" spans="1:4" x14ac:dyDescent="0.3">
      <c r="A221" s="78">
        <v>44152</v>
      </c>
      <c r="B221" s="99">
        <v>497.38</v>
      </c>
      <c r="C221" s="99">
        <v>590.24</v>
      </c>
      <c r="D221" s="99">
        <v>6.49</v>
      </c>
    </row>
    <row r="222" spans="1:4" x14ac:dyDescent="0.3">
      <c r="A222" s="78">
        <v>44153</v>
      </c>
      <c r="B222" s="99">
        <v>498.8</v>
      </c>
      <c r="C222" s="99">
        <v>592.87</v>
      </c>
      <c r="D222" s="99">
        <v>6.59</v>
      </c>
    </row>
    <row r="223" spans="1:4" x14ac:dyDescent="0.3">
      <c r="A223" s="78">
        <v>44154</v>
      </c>
      <c r="B223" s="99">
        <v>500.82</v>
      </c>
      <c r="C223" s="99">
        <v>592.47</v>
      </c>
      <c r="D223" s="99">
        <v>6.55</v>
      </c>
    </row>
    <row r="224" spans="1:4" x14ac:dyDescent="0.3">
      <c r="A224" s="78">
        <v>44155</v>
      </c>
      <c r="B224" s="99">
        <v>503.22</v>
      </c>
      <c r="C224" s="99">
        <v>596.72</v>
      </c>
      <c r="D224" s="99">
        <v>6.6</v>
      </c>
    </row>
    <row r="225" spans="1:4" x14ac:dyDescent="0.3">
      <c r="A225" s="78">
        <v>44158</v>
      </c>
      <c r="B225" s="99">
        <v>505.32</v>
      </c>
      <c r="C225" s="99">
        <v>600.12</v>
      </c>
      <c r="D225" s="99">
        <v>6.66</v>
      </c>
    </row>
    <row r="226" spans="1:4" x14ac:dyDescent="0.3">
      <c r="A226" s="78">
        <v>44159</v>
      </c>
      <c r="B226" s="99">
        <v>512.30999999999995</v>
      </c>
      <c r="C226" s="99">
        <v>608.83000000000004</v>
      </c>
      <c r="D226" s="99">
        <v>6.75</v>
      </c>
    </row>
    <row r="227" spans="1:4" x14ac:dyDescent="0.3">
      <c r="A227" s="78">
        <v>44160</v>
      </c>
      <c r="B227" s="99">
        <v>511.69</v>
      </c>
      <c r="C227" s="99">
        <v>609.05999999999995</v>
      </c>
      <c r="D227" s="99">
        <v>6.78</v>
      </c>
    </row>
    <row r="228" spans="1:4" x14ac:dyDescent="0.3">
      <c r="A228" s="78">
        <v>44161</v>
      </c>
      <c r="B228" s="99">
        <v>508.12</v>
      </c>
      <c r="C228" s="99">
        <v>604.82000000000005</v>
      </c>
      <c r="D228" s="99">
        <v>6.72</v>
      </c>
    </row>
    <row r="229" spans="1:4" x14ac:dyDescent="0.3">
      <c r="A229" s="78">
        <v>44162</v>
      </c>
      <c r="B229" s="99">
        <v>508.21</v>
      </c>
      <c r="C229" s="99">
        <v>605.94000000000005</v>
      </c>
      <c r="D229" s="99">
        <v>6.7</v>
      </c>
    </row>
    <row r="230" spans="1:4" x14ac:dyDescent="0.3">
      <c r="A230" s="78">
        <v>44165</v>
      </c>
      <c r="B230" s="99">
        <v>506.4</v>
      </c>
      <c r="C230" s="99">
        <v>606.82000000000005</v>
      </c>
      <c r="D230" s="99">
        <v>6.65</v>
      </c>
    </row>
    <row r="231" spans="1:4" x14ac:dyDescent="0.3">
      <c r="A231" s="78">
        <v>44166</v>
      </c>
      <c r="B231" s="99">
        <v>506.98</v>
      </c>
      <c r="C231" s="99">
        <v>607.41</v>
      </c>
      <c r="D231" s="99">
        <v>6.66</v>
      </c>
    </row>
    <row r="232" spans="1:4" x14ac:dyDescent="0.3">
      <c r="A232" s="78">
        <v>44167</v>
      </c>
      <c r="B232" s="99">
        <v>509.14</v>
      </c>
      <c r="C232" s="99">
        <v>613.77</v>
      </c>
      <c r="D232" s="99">
        <v>6.73</v>
      </c>
    </row>
    <row r="233" spans="1:4" x14ac:dyDescent="0.3">
      <c r="A233" s="78">
        <v>44168</v>
      </c>
      <c r="B233" s="99">
        <v>510</v>
      </c>
      <c r="C233" s="99">
        <v>617.61</v>
      </c>
      <c r="D233" s="99">
        <v>6.79</v>
      </c>
    </row>
    <row r="234" spans="1:4" x14ac:dyDescent="0.3">
      <c r="A234" s="78">
        <v>44169</v>
      </c>
      <c r="B234" s="99">
        <v>511.25</v>
      </c>
      <c r="C234" s="99">
        <v>622.14</v>
      </c>
      <c r="D234" s="99">
        <v>6.88</v>
      </c>
    </row>
    <row r="235" spans="1:4" x14ac:dyDescent="0.3">
      <c r="A235" s="78">
        <v>44172</v>
      </c>
      <c r="B235" s="99">
        <v>512.54</v>
      </c>
      <c r="C235" s="99">
        <v>619.76</v>
      </c>
      <c r="D235" s="99">
        <v>6.89</v>
      </c>
    </row>
    <row r="236" spans="1:4" x14ac:dyDescent="0.3">
      <c r="A236" s="78">
        <v>44173</v>
      </c>
      <c r="B236" s="99">
        <v>514.13</v>
      </c>
      <c r="C236" s="99">
        <v>623.74</v>
      </c>
      <c r="D236" s="99">
        <v>7.03</v>
      </c>
    </row>
    <row r="237" spans="1:4" x14ac:dyDescent="0.3">
      <c r="A237" s="78">
        <v>44174</v>
      </c>
      <c r="B237" s="99">
        <v>515.48</v>
      </c>
      <c r="C237" s="99">
        <v>624.97</v>
      </c>
      <c r="D237" s="99">
        <v>7.03</v>
      </c>
    </row>
    <row r="238" spans="1:4" x14ac:dyDescent="0.3">
      <c r="A238" s="78">
        <v>44175</v>
      </c>
      <c r="B238" s="99">
        <v>518.77</v>
      </c>
      <c r="C238" s="99">
        <v>627.91999999999996</v>
      </c>
      <c r="D238" s="99">
        <v>7.06</v>
      </c>
    </row>
    <row r="239" spans="1:4" x14ac:dyDescent="0.3">
      <c r="A239" s="78">
        <v>44176</v>
      </c>
      <c r="B239" s="99">
        <v>520.62</v>
      </c>
      <c r="C239" s="99">
        <v>630.94000000000005</v>
      </c>
      <c r="D239" s="99">
        <v>7.11</v>
      </c>
    </row>
    <row r="240" spans="1:4" x14ac:dyDescent="0.3">
      <c r="A240" s="78">
        <v>44179</v>
      </c>
      <c r="B240" s="99">
        <v>522.46</v>
      </c>
      <c r="C240" s="99">
        <v>635</v>
      </c>
      <c r="D240" s="99">
        <v>7.16</v>
      </c>
    </row>
    <row r="241" spans="1:4" x14ac:dyDescent="0.3">
      <c r="A241" s="78">
        <v>44180</v>
      </c>
      <c r="B241" s="99">
        <v>525.09</v>
      </c>
      <c r="C241" s="99">
        <v>638.35</v>
      </c>
      <c r="D241" s="99">
        <v>7.15</v>
      </c>
    </row>
    <row r="242" spans="1:4" x14ac:dyDescent="0.3">
      <c r="A242" s="78">
        <v>44181</v>
      </c>
      <c r="B242" s="99">
        <v>524.9</v>
      </c>
      <c r="C242" s="99">
        <v>640.64</v>
      </c>
      <c r="D242" s="99">
        <v>7.16</v>
      </c>
    </row>
    <row r="243" spans="1:4" x14ac:dyDescent="0.3">
      <c r="A243" s="78">
        <v>44182</v>
      </c>
      <c r="B243" s="99">
        <v>523.41999999999996</v>
      </c>
      <c r="C243" s="99">
        <v>640.20000000000005</v>
      </c>
      <c r="D243" s="99">
        <v>7.19</v>
      </c>
    </row>
    <row r="244" spans="1:4" x14ac:dyDescent="0.3">
      <c r="A244" s="78">
        <v>44183</v>
      </c>
      <c r="B244" s="99">
        <v>522.23</v>
      </c>
      <c r="C244" s="99">
        <v>639.73</v>
      </c>
      <c r="D244" s="99">
        <v>7.1</v>
      </c>
    </row>
    <row r="245" spans="1:4" x14ac:dyDescent="0.3">
      <c r="A245" s="78">
        <v>44186</v>
      </c>
      <c r="B245" s="99">
        <v>521.66</v>
      </c>
      <c r="C245" s="99">
        <v>634.96</v>
      </c>
      <c r="D245" s="99">
        <v>6.95</v>
      </c>
    </row>
    <row r="246" spans="1:4" x14ac:dyDescent="0.3">
      <c r="A246" s="78">
        <v>44187</v>
      </c>
      <c r="B246" s="99">
        <v>521.97</v>
      </c>
      <c r="C246" s="99">
        <v>637.05999999999995</v>
      </c>
      <c r="D246" s="99">
        <v>6.91</v>
      </c>
    </row>
    <row r="247" spans="1:4" x14ac:dyDescent="0.3">
      <c r="A247" s="78">
        <v>44188</v>
      </c>
      <c r="B247" s="99">
        <v>522.21</v>
      </c>
      <c r="C247" s="99">
        <v>636.78</v>
      </c>
      <c r="D247" s="99">
        <v>6.93</v>
      </c>
    </row>
    <row r="248" spans="1:4" x14ac:dyDescent="0.3">
      <c r="A248" s="78">
        <v>44189</v>
      </c>
      <c r="B248" s="99">
        <v>522.48</v>
      </c>
      <c r="C248" s="99">
        <v>636.96</v>
      </c>
      <c r="D248" s="99">
        <v>6.99</v>
      </c>
    </row>
    <row r="249" spans="1:4" x14ac:dyDescent="0.3">
      <c r="A249" s="78">
        <v>44190</v>
      </c>
      <c r="B249" s="170">
        <v>522.57000000000005</v>
      </c>
      <c r="C249" s="170">
        <v>637.07000000000005</v>
      </c>
      <c r="D249" s="170">
        <v>7.09</v>
      </c>
    </row>
    <row r="250" spans="1:4" x14ac:dyDescent="0.3">
      <c r="A250" s="78">
        <v>44193</v>
      </c>
      <c r="B250" s="170">
        <v>523.25</v>
      </c>
      <c r="C250" s="170">
        <v>640.92999999999995</v>
      </c>
      <c r="D250" s="170">
        <v>7.1</v>
      </c>
    </row>
    <row r="251" spans="1:4" x14ac:dyDescent="0.3">
      <c r="A251" s="78">
        <v>44194</v>
      </c>
      <c r="B251" s="170">
        <v>522.29999999999995</v>
      </c>
      <c r="C251" s="170">
        <v>639.82000000000005</v>
      </c>
      <c r="D251" s="170">
        <v>7.1</v>
      </c>
    </row>
    <row r="252" spans="1:4" x14ac:dyDescent="0.3">
      <c r="A252" s="78">
        <v>44195</v>
      </c>
      <c r="B252" s="170">
        <v>522.59</v>
      </c>
      <c r="C252" s="170">
        <v>641.11</v>
      </c>
      <c r="D252" s="170">
        <v>7.02</v>
      </c>
    </row>
    <row r="253" spans="1:4" x14ac:dyDescent="0.3">
      <c r="A253" s="78">
        <v>44204</v>
      </c>
      <c r="B253" s="170">
        <v>522.79</v>
      </c>
      <c r="C253" s="170">
        <v>639.74</v>
      </c>
      <c r="D253" s="170">
        <v>7.02</v>
      </c>
    </row>
    <row r="254" spans="1:4" x14ac:dyDescent="0.3">
      <c r="A254" s="78">
        <v>44207</v>
      </c>
      <c r="B254" s="170">
        <v>523.76</v>
      </c>
      <c r="C254" s="170">
        <v>636.84</v>
      </c>
      <c r="D254" s="170">
        <v>7.03</v>
      </c>
    </row>
    <row r="255" spans="1:4" x14ac:dyDescent="0.3">
      <c r="A255" s="78">
        <v>44208</v>
      </c>
      <c r="B255" s="170">
        <v>525.44000000000005</v>
      </c>
      <c r="C255" s="170">
        <v>639.04</v>
      </c>
      <c r="D255" s="170">
        <v>7.09</v>
      </c>
    </row>
    <row r="256" spans="1:4" x14ac:dyDescent="0.3">
      <c r="A256" s="78">
        <v>44209</v>
      </c>
      <c r="B256" s="170">
        <v>526.89</v>
      </c>
      <c r="C256" s="170">
        <v>642.33000000000004</v>
      </c>
      <c r="D256" s="170">
        <v>7.14</v>
      </c>
    </row>
    <row r="257" spans="1:4" x14ac:dyDescent="0.3">
      <c r="A257" s="78">
        <v>44210</v>
      </c>
      <c r="B257" s="170">
        <v>525.45000000000005</v>
      </c>
      <c r="C257" s="170">
        <v>639.32000000000005</v>
      </c>
      <c r="D257" s="170">
        <v>7.16</v>
      </c>
    </row>
    <row r="258" spans="1:4" x14ac:dyDescent="0.3">
      <c r="A258" s="78">
        <v>44211</v>
      </c>
      <c r="B258" s="170">
        <v>522.53</v>
      </c>
      <c r="C258" s="170">
        <v>634.35</v>
      </c>
      <c r="D258" s="170">
        <v>7.13</v>
      </c>
    </row>
    <row r="259" spans="1:4" x14ac:dyDescent="0.3">
      <c r="A259" s="78">
        <v>44214</v>
      </c>
      <c r="B259" s="170">
        <v>522.19000000000005</v>
      </c>
      <c r="C259" s="170">
        <v>629.91999999999996</v>
      </c>
      <c r="D259" s="170">
        <v>7.03</v>
      </c>
    </row>
    <row r="260" spans="1:4" x14ac:dyDescent="0.3">
      <c r="A260" s="78">
        <v>44215</v>
      </c>
      <c r="B260" s="170">
        <v>519.30999999999995</v>
      </c>
      <c r="C260" s="170">
        <v>629.4</v>
      </c>
      <c r="D260" s="170">
        <v>7.04</v>
      </c>
    </row>
    <row r="261" spans="1:4" x14ac:dyDescent="0.3">
      <c r="A261" s="78">
        <v>44216</v>
      </c>
      <c r="B261" s="170">
        <v>519.19000000000005</v>
      </c>
      <c r="C261" s="170">
        <v>629.57000000000005</v>
      </c>
      <c r="D261" s="170">
        <v>7.08</v>
      </c>
    </row>
    <row r="262" spans="1:4" x14ac:dyDescent="0.3">
      <c r="A262" s="78">
        <v>44217</v>
      </c>
      <c r="B262" s="170">
        <v>518.89</v>
      </c>
      <c r="C262" s="170">
        <v>629.98</v>
      </c>
      <c r="D262" s="170">
        <v>7.05</v>
      </c>
    </row>
    <row r="263" spans="1:4" x14ac:dyDescent="0.3">
      <c r="A263" s="78">
        <v>44218</v>
      </c>
      <c r="B263" s="170">
        <v>518.44000000000005</v>
      </c>
      <c r="C263" s="170">
        <v>631.1</v>
      </c>
      <c r="D263" s="170">
        <v>6.95</v>
      </c>
    </row>
    <row r="264" spans="1:4" x14ac:dyDescent="0.3">
      <c r="A264" s="78">
        <v>44221</v>
      </c>
      <c r="B264" s="170">
        <v>518.36</v>
      </c>
      <c r="C264" s="170">
        <v>629.39</v>
      </c>
      <c r="D264" s="170">
        <v>6.88</v>
      </c>
    </row>
    <row r="265" spans="1:4" x14ac:dyDescent="0.3">
      <c r="A265" s="78">
        <v>44222</v>
      </c>
      <c r="B265" s="170">
        <v>518.26</v>
      </c>
      <c r="C265" s="170">
        <v>628.49</v>
      </c>
      <c r="D265" s="170">
        <v>6.86</v>
      </c>
    </row>
    <row r="266" spans="1:4" x14ac:dyDescent="0.3">
      <c r="A266" s="78">
        <v>44223</v>
      </c>
      <c r="B266" s="170">
        <v>518.16</v>
      </c>
      <c r="C266" s="170">
        <v>628.05999999999995</v>
      </c>
      <c r="D266" s="170">
        <v>6.89</v>
      </c>
    </row>
    <row r="267" spans="1:4" x14ac:dyDescent="0.3">
      <c r="A267" s="78">
        <v>44225</v>
      </c>
      <c r="B267" s="170">
        <v>518.27</v>
      </c>
      <c r="C267" s="170">
        <v>627.83000000000004</v>
      </c>
      <c r="D267" s="170">
        <v>6.8</v>
      </c>
    </row>
    <row r="268" spans="1:4" x14ac:dyDescent="0.3">
      <c r="A268" s="78">
        <v>44228</v>
      </c>
      <c r="B268" s="170">
        <v>518.88</v>
      </c>
      <c r="C268" s="170">
        <v>627.48</v>
      </c>
      <c r="D268" s="170">
        <v>6.87</v>
      </c>
    </row>
    <row r="269" spans="1:4" x14ac:dyDescent="0.3">
      <c r="A269" s="78">
        <v>44229</v>
      </c>
      <c r="B269" s="170">
        <v>519.20000000000005</v>
      </c>
      <c r="C269" s="170">
        <v>626.52</v>
      </c>
      <c r="D269" s="170">
        <v>6.84</v>
      </c>
    </row>
    <row r="270" spans="1:4" x14ac:dyDescent="0.3">
      <c r="A270" s="78">
        <v>44230</v>
      </c>
      <c r="B270" s="170">
        <v>520.15</v>
      </c>
      <c r="C270" s="170">
        <v>625.58000000000004</v>
      </c>
      <c r="D270" s="170">
        <v>6.84</v>
      </c>
    </row>
    <row r="271" spans="1:4" x14ac:dyDescent="0.3">
      <c r="A271" s="78">
        <v>44231</v>
      </c>
      <c r="B271" s="170">
        <v>520.6</v>
      </c>
      <c r="C271" s="170">
        <v>623.94000000000005</v>
      </c>
      <c r="D271" s="170">
        <v>6.9</v>
      </c>
    </row>
    <row r="272" spans="1:4" x14ac:dyDescent="0.3">
      <c r="A272" s="78">
        <v>44232</v>
      </c>
      <c r="B272" s="170">
        <v>521.13</v>
      </c>
      <c r="C272" s="170">
        <v>624.21</v>
      </c>
      <c r="D272" s="170">
        <v>6.95</v>
      </c>
    </row>
    <row r="273" spans="1:4" x14ac:dyDescent="0.3">
      <c r="A273" s="78">
        <v>44235</v>
      </c>
      <c r="B273" s="170">
        <v>521.79999999999995</v>
      </c>
      <c r="C273" s="170">
        <v>627.66999999999996</v>
      </c>
      <c r="D273" s="170">
        <v>7.01</v>
      </c>
    </row>
    <row r="274" spans="1:4" x14ac:dyDescent="0.3">
      <c r="A274" s="78">
        <v>44236</v>
      </c>
      <c r="B274" s="170">
        <v>522.6</v>
      </c>
      <c r="C274" s="170">
        <v>632.76</v>
      </c>
      <c r="D274" s="170">
        <v>7.06</v>
      </c>
    </row>
    <row r="275" spans="1:4" x14ac:dyDescent="0.3">
      <c r="A275" s="78">
        <v>44237</v>
      </c>
      <c r="B275" s="170">
        <v>523.13</v>
      </c>
      <c r="C275" s="170">
        <v>634.09</v>
      </c>
      <c r="D275" s="170">
        <v>7.09</v>
      </c>
    </row>
    <row r="276" spans="1:4" x14ac:dyDescent="0.3">
      <c r="A276" s="78">
        <v>44238</v>
      </c>
      <c r="B276" s="170">
        <v>524.07000000000005</v>
      </c>
      <c r="C276" s="170">
        <v>635.59</v>
      </c>
      <c r="D276" s="170">
        <v>7.11</v>
      </c>
    </row>
    <row r="277" spans="1:4" x14ac:dyDescent="0.3">
      <c r="A277" s="78">
        <v>44239</v>
      </c>
      <c r="B277" s="170">
        <v>524.28</v>
      </c>
      <c r="C277" s="170">
        <v>634.79999999999995</v>
      </c>
      <c r="D277" s="170">
        <v>7.06</v>
      </c>
    </row>
    <row r="278" spans="1:4" x14ac:dyDescent="0.3">
      <c r="A278" s="78">
        <v>44242</v>
      </c>
      <c r="B278" s="170">
        <v>524.6</v>
      </c>
      <c r="C278" s="170">
        <v>636.6</v>
      </c>
      <c r="D278" s="170">
        <v>7.16</v>
      </c>
    </row>
    <row r="279" spans="1:4" x14ac:dyDescent="0.3">
      <c r="A279" s="78">
        <v>44243</v>
      </c>
      <c r="B279" s="170">
        <v>524.91999999999996</v>
      </c>
      <c r="C279" s="170">
        <v>638.09</v>
      </c>
      <c r="D279" s="170">
        <v>7.16</v>
      </c>
    </row>
    <row r="280" spans="1:4" x14ac:dyDescent="0.3">
      <c r="A280" s="78">
        <v>44244</v>
      </c>
      <c r="B280" s="170">
        <v>524.33000000000004</v>
      </c>
      <c r="C280" s="170">
        <v>632.6</v>
      </c>
      <c r="D280" s="170">
        <v>7.11</v>
      </c>
    </row>
    <row r="281" spans="1:4" x14ac:dyDescent="0.3">
      <c r="A281" s="78">
        <v>44245</v>
      </c>
      <c r="B281" s="170">
        <v>524.34</v>
      </c>
      <c r="C281" s="170">
        <v>632.92999999999995</v>
      </c>
      <c r="D281" s="170">
        <v>7.12</v>
      </c>
    </row>
    <row r="282" spans="1:4" x14ac:dyDescent="0.3">
      <c r="A282" s="78">
        <v>44246</v>
      </c>
      <c r="B282" s="170">
        <v>524.48</v>
      </c>
      <c r="C282" s="170">
        <v>636.4</v>
      </c>
      <c r="D282" s="170">
        <v>7.1</v>
      </c>
    </row>
    <row r="283" spans="1:4" x14ac:dyDescent="0.3">
      <c r="A283" s="78">
        <v>44249</v>
      </c>
      <c r="B283" s="170">
        <v>525.1</v>
      </c>
      <c r="C283" s="170">
        <v>635.79</v>
      </c>
      <c r="D283" s="170">
        <v>7.03</v>
      </c>
    </row>
    <row r="284" spans="1:4" x14ac:dyDescent="0.3">
      <c r="A284" s="78">
        <v>44250</v>
      </c>
      <c r="B284" s="170">
        <v>525.76</v>
      </c>
      <c r="C284" s="170">
        <v>638.75</v>
      </c>
      <c r="D284" s="170">
        <v>7.08</v>
      </c>
    </row>
    <row r="285" spans="1:4" x14ac:dyDescent="0.3">
      <c r="A285" s="78">
        <v>44251</v>
      </c>
      <c r="B285" s="170">
        <v>526.45000000000005</v>
      </c>
      <c r="C285" s="170">
        <v>640.37</v>
      </c>
      <c r="D285" s="170">
        <v>7.16</v>
      </c>
    </row>
    <row r="286" spans="1:4" x14ac:dyDescent="0.3">
      <c r="A286" s="78">
        <v>44252</v>
      </c>
      <c r="B286" s="170">
        <v>526.97</v>
      </c>
      <c r="C286" s="170">
        <v>643.96</v>
      </c>
      <c r="D286" s="170">
        <v>7.16</v>
      </c>
    </row>
    <row r="287" spans="1:4" x14ac:dyDescent="0.3">
      <c r="A287" s="78">
        <v>44253</v>
      </c>
      <c r="B287" s="170">
        <v>527.96</v>
      </c>
      <c r="C287" s="170">
        <v>640.20000000000005</v>
      </c>
      <c r="D287" s="170">
        <v>7.08</v>
      </c>
    </row>
    <row r="288" spans="1:4" x14ac:dyDescent="0.3">
      <c r="A288" s="78">
        <v>44256</v>
      </c>
      <c r="B288" s="170">
        <v>528.37</v>
      </c>
      <c r="C288" s="170">
        <v>636.1</v>
      </c>
      <c r="D288" s="170">
        <v>7.13</v>
      </c>
    </row>
    <row r="289" spans="1:4" x14ac:dyDescent="0.3">
      <c r="A289" s="78">
        <v>44257</v>
      </c>
      <c r="B289" s="170">
        <v>527.36</v>
      </c>
      <c r="C289" s="170">
        <v>633.20000000000005</v>
      </c>
      <c r="D289" s="170">
        <v>7.07</v>
      </c>
    </row>
    <row r="290" spans="1:4" x14ac:dyDescent="0.3">
      <c r="A290" s="78">
        <v>44258</v>
      </c>
      <c r="B290" s="170">
        <v>525.99</v>
      </c>
      <c r="C290" s="170">
        <v>636.45000000000005</v>
      </c>
      <c r="D290" s="170">
        <v>7.14</v>
      </c>
    </row>
    <row r="291" spans="1:4" x14ac:dyDescent="0.3">
      <c r="A291" s="78">
        <v>44259</v>
      </c>
      <c r="B291" s="170">
        <v>524.98</v>
      </c>
      <c r="C291" s="170">
        <v>631.71</v>
      </c>
      <c r="D291" s="170">
        <v>7.11</v>
      </c>
    </row>
    <row r="292" spans="1:4" x14ac:dyDescent="0.3">
      <c r="A292" s="78">
        <v>44260</v>
      </c>
      <c r="B292" s="170">
        <v>525.46</v>
      </c>
      <c r="C292" s="170">
        <v>626.82000000000005</v>
      </c>
      <c r="D292" s="170">
        <v>7.03</v>
      </c>
    </row>
    <row r="293" spans="1:4" x14ac:dyDescent="0.3">
      <c r="A293" s="78">
        <v>44264</v>
      </c>
      <c r="B293" s="170">
        <v>525.29</v>
      </c>
      <c r="C293" s="170">
        <v>625.36</v>
      </c>
      <c r="D293" s="170">
        <v>7.1</v>
      </c>
    </row>
    <row r="294" spans="1:4" x14ac:dyDescent="0.3">
      <c r="A294" s="78">
        <v>44265</v>
      </c>
      <c r="B294" s="170">
        <v>525.92999999999995</v>
      </c>
      <c r="C294" s="170">
        <v>625.91</v>
      </c>
      <c r="D294" s="170">
        <v>7.11</v>
      </c>
    </row>
    <row r="295" spans="1:4" x14ac:dyDescent="0.3">
      <c r="A295" s="78">
        <v>44266</v>
      </c>
      <c r="B295" s="170">
        <v>526.38</v>
      </c>
      <c r="C295" s="170">
        <v>629.66</v>
      </c>
      <c r="D295" s="170">
        <v>7.16</v>
      </c>
    </row>
    <row r="296" spans="1:4" x14ac:dyDescent="0.3">
      <c r="A296" s="78">
        <v>44267</v>
      </c>
      <c r="B296" s="170">
        <v>526.88</v>
      </c>
      <c r="C296" s="170">
        <v>627.66999999999996</v>
      </c>
      <c r="D296" s="170">
        <v>7.15</v>
      </c>
    </row>
    <row r="297" spans="1:4" x14ac:dyDescent="0.3">
      <c r="A297" s="78">
        <v>44270</v>
      </c>
      <c r="B297" s="170">
        <v>527.04999999999995</v>
      </c>
      <c r="C297" s="170">
        <v>628.51</v>
      </c>
      <c r="D297" s="170">
        <v>7.21</v>
      </c>
    </row>
    <row r="298" spans="1:4" x14ac:dyDescent="0.3">
      <c r="A298" s="78">
        <v>44271</v>
      </c>
      <c r="B298" s="170">
        <v>527.69000000000005</v>
      </c>
      <c r="C298" s="170">
        <v>629.53</v>
      </c>
      <c r="D298" s="170">
        <v>7.24</v>
      </c>
    </row>
    <row r="299" spans="1:4" x14ac:dyDescent="0.3">
      <c r="A299" s="78">
        <v>44272</v>
      </c>
      <c r="B299" s="170">
        <v>527.69000000000005</v>
      </c>
      <c r="C299" s="170">
        <v>628.37</v>
      </c>
      <c r="D299" s="170">
        <v>7.22</v>
      </c>
    </row>
    <row r="300" spans="1:4" x14ac:dyDescent="0.3">
      <c r="A300" s="78">
        <v>44273</v>
      </c>
      <c r="B300" s="170">
        <v>527.41999999999996</v>
      </c>
      <c r="C300" s="170">
        <v>629.79</v>
      </c>
      <c r="D300" s="170">
        <v>7.16</v>
      </c>
    </row>
    <row r="301" spans="1:4" x14ac:dyDescent="0.3">
      <c r="A301" s="78">
        <v>44274</v>
      </c>
      <c r="B301" s="170">
        <v>527.87</v>
      </c>
      <c r="C301" s="170">
        <v>627.79999999999995</v>
      </c>
      <c r="D301" s="170">
        <v>7.12</v>
      </c>
    </row>
    <row r="302" spans="1:4" x14ac:dyDescent="0.3">
      <c r="A302" s="78">
        <v>44277</v>
      </c>
      <c r="B302" s="170">
        <v>527.76</v>
      </c>
      <c r="C302" s="170">
        <v>627.98</v>
      </c>
      <c r="D302" s="170">
        <v>7.09</v>
      </c>
    </row>
    <row r="303" spans="1:4" x14ac:dyDescent="0.3">
      <c r="A303" s="78">
        <v>44278</v>
      </c>
      <c r="B303" s="170">
        <v>528.12</v>
      </c>
      <c r="C303" s="170">
        <v>627.92999999999995</v>
      </c>
      <c r="D303" s="170">
        <v>6.93</v>
      </c>
    </row>
    <row r="304" spans="1:4" x14ac:dyDescent="0.3">
      <c r="A304" s="78">
        <v>44279</v>
      </c>
      <c r="B304" s="170">
        <v>528.32000000000005</v>
      </c>
      <c r="C304" s="170">
        <v>625.16</v>
      </c>
      <c r="D304" s="170">
        <v>6.97</v>
      </c>
    </row>
    <row r="305" spans="1:4" x14ac:dyDescent="0.3">
      <c r="A305" s="78">
        <v>44280</v>
      </c>
      <c r="B305" s="170">
        <v>528.67999999999995</v>
      </c>
      <c r="C305" s="170">
        <v>624.37</v>
      </c>
      <c r="D305" s="170">
        <v>6.96</v>
      </c>
    </row>
    <row r="306" spans="1:4" x14ac:dyDescent="0.3">
      <c r="A306" s="78">
        <v>44281</v>
      </c>
      <c r="B306" s="170">
        <v>529.49</v>
      </c>
      <c r="C306" s="170">
        <v>624.37</v>
      </c>
      <c r="D306" s="170">
        <v>6.98</v>
      </c>
    </row>
    <row r="307" spans="1:4" x14ac:dyDescent="0.3">
      <c r="A307" s="78">
        <v>44284</v>
      </c>
      <c r="B307" s="170">
        <v>530.08000000000004</v>
      </c>
      <c r="C307" s="170">
        <v>624.12</v>
      </c>
      <c r="D307" s="170">
        <v>6.98</v>
      </c>
    </row>
    <row r="308" spans="1:4" x14ac:dyDescent="0.3">
      <c r="A308" s="78">
        <v>44285</v>
      </c>
      <c r="B308" s="170">
        <v>530.70000000000005</v>
      </c>
      <c r="C308" s="170">
        <v>622.94000000000005</v>
      </c>
      <c r="D308" s="170">
        <v>6.99</v>
      </c>
    </row>
    <row r="309" spans="1:4" x14ac:dyDescent="0.3">
      <c r="A309" s="78">
        <v>44286</v>
      </c>
      <c r="B309" s="170">
        <v>531.16999999999996</v>
      </c>
      <c r="C309" s="170">
        <v>622.96</v>
      </c>
      <c r="D309" s="170">
        <v>7.02</v>
      </c>
    </row>
    <row r="310" spans="1:4" x14ac:dyDescent="0.3">
      <c r="A310" s="78">
        <v>44287</v>
      </c>
      <c r="B310" s="170">
        <v>532.14</v>
      </c>
      <c r="C310" s="170">
        <v>624.63</v>
      </c>
      <c r="D310" s="170">
        <v>7.01</v>
      </c>
    </row>
    <row r="311" spans="1:4" x14ac:dyDescent="0.3">
      <c r="A311" s="78">
        <v>44288</v>
      </c>
      <c r="B311" s="170">
        <v>533.16999999999996</v>
      </c>
      <c r="C311" s="170">
        <v>628.02</v>
      </c>
      <c r="D311" s="170">
        <v>7</v>
      </c>
    </row>
    <row r="312" spans="1:4" x14ac:dyDescent="0.3">
      <c r="A312" s="78">
        <v>44291</v>
      </c>
      <c r="B312" s="170">
        <v>533.84</v>
      </c>
      <c r="C312" s="170">
        <v>626.73</v>
      </c>
      <c r="D312" s="170">
        <v>6.99</v>
      </c>
    </row>
    <row r="313" spans="1:4" x14ac:dyDescent="0.3">
      <c r="A313" s="78">
        <v>44292</v>
      </c>
      <c r="B313" s="170">
        <v>535.11</v>
      </c>
      <c r="C313" s="170">
        <v>632.07000000000005</v>
      </c>
      <c r="D313" s="170">
        <v>7</v>
      </c>
    </row>
    <row r="314" spans="1:4" x14ac:dyDescent="0.3">
      <c r="A314" s="78">
        <v>44293</v>
      </c>
      <c r="B314" s="170">
        <v>536.58000000000004</v>
      </c>
      <c r="C314" s="170">
        <v>637.66999999999996</v>
      </c>
      <c r="D314" s="170">
        <v>6.92</v>
      </c>
    </row>
    <row r="315" spans="1:4" x14ac:dyDescent="0.3">
      <c r="A315" s="78">
        <v>44294</v>
      </c>
      <c r="B315" s="170">
        <v>537.36</v>
      </c>
      <c r="C315" s="170">
        <v>637.58000000000004</v>
      </c>
      <c r="D315" s="170">
        <v>6.97</v>
      </c>
    </row>
    <row r="316" spans="1:4" x14ac:dyDescent="0.3">
      <c r="A316" s="78">
        <v>44295</v>
      </c>
      <c r="B316" s="170">
        <v>532.78</v>
      </c>
      <c r="C316" s="170">
        <v>633.58000000000004</v>
      </c>
      <c r="D316" s="170">
        <v>6.9</v>
      </c>
    </row>
    <row r="317" spans="1:4" x14ac:dyDescent="0.3">
      <c r="A317" s="78">
        <v>44298</v>
      </c>
      <c r="B317" s="170">
        <v>528.1</v>
      </c>
      <c r="C317" s="170">
        <v>628.49</v>
      </c>
      <c r="D317" s="170">
        <v>6.83</v>
      </c>
    </row>
    <row r="318" spans="1:4" x14ac:dyDescent="0.3">
      <c r="A318" s="78">
        <v>44299</v>
      </c>
      <c r="B318" s="170">
        <v>519.42999999999995</v>
      </c>
      <c r="C318" s="170">
        <v>617.91</v>
      </c>
      <c r="D318" s="170">
        <v>6.73</v>
      </c>
    </row>
    <row r="319" spans="1:4" x14ac:dyDescent="0.3">
      <c r="A319" s="78">
        <v>44300</v>
      </c>
      <c r="B319" s="170">
        <v>519.34</v>
      </c>
      <c r="C319" s="170">
        <v>620.91999999999996</v>
      </c>
      <c r="D319" s="170">
        <v>6.86</v>
      </c>
    </row>
    <row r="320" spans="1:4" x14ac:dyDescent="0.3">
      <c r="A320" s="78">
        <v>44301</v>
      </c>
      <c r="B320" s="170">
        <v>521.20000000000005</v>
      </c>
      <c r="C320" s="170">
        <v>624.29</v>
      </c>
      <c r="D320" s="170">
        <v>6.79</v>
      </c>
    </row>
    <row r="321" spans="1:4" x14ac:dyDescent="0.3">
      <c r="A321" s="78">
        <v>44302</v>
      </c>
      <c r="B321" s="170">
        <v>522.20000000000005</v>
      </c>
      <c r="C321" s="170">
        <v>625.49</v>
      </c>
      <c r="D321" s="170">
        <v>6.89</v>
      </c>
    </row>
    <row r="322" spans="1:4" x14ac:dyDescent="0.3">
      <c r="A322" s="78">
        <v>44305</v>
      </c>
      <c r="B322" s="170">
        <v>522.21</v>
      </c>
      <c r="C322" s="170">
        <v>628.69000000000005</v>
      </c>
      <c r="D322" s="170">
        <v>6.87</v>
      </c>
    </row>
    <row r="323" spans="1:4" x14ac:dyDescent="0.3">
      <c r="A323" s="78">
        <v>44306</v>
      </c>
      <c r="B323" s="170">
        <v>521.89</v>
      </c>
      <c r="C323" s="170">
        <v>629.29</v>
      </c>
      <c r="D323" s="170">
        <v>6.85</v>
      </c>
    </row>
    <row r="324" spans="1:4" x14ac:dyDescent="0.3">
      <c r="A324" s="78">
        <v>44307</v>
      </c>
      <c r="B324" s="170">
        <v>522.23</v>
      </c>
      <c r="C324" s="170">
        <v>626.94000000000005</v>
      </c>
      <c r="D324" s="170">
        <v>6.79</v>
      </c>
    </row>
    <row r="325" spans="1:4" x14ac:dyDescent="0.3">
      <c r="A325" s="78">
        <v>44308</v>
      </c>
      <c r="B325" s="170">
        <v>522.24</v>
      </c>
      <c r="C325" s="170">
        <v>628.99</v>
      </c>
      <c r="D325" s="170">
        <v>6.86</v>
      </c>
    </row>
    <row r="326" spans="1:4" x14ac:dyDescent="0.3">
      <c r="A326" s="78">
        <v>44309</v>
      </c>
      <c r="B326" s="170">
        <v>521.89</v>
      </c>
      <c r="C326" s="170">
        <v>629.24</v>
      </c>
      <c r="D326" s="170">
        <v>6.94</v>
      </c>
    </row>
    <row r="327" spans="1:4" x14ac:dyDescent="0.3">
      <c r="A327" s="78">
        <v>44312</v>
      </c>
      <c r="B327" s="170">
        <v>520.46</v>
      </c>
      <c r="C327" s="170">
        <v>629.6</v>
      </c>
      <c r="D327" s="170">
        <v>6.95</v>
      </c>
    </row>
    <row r="328" spans="1:4" x14ac:dyDescent="0.3">
      <c r="A328" s="78">
        <v>44313</v>
      </c>
      <c r="B328" s="170">
        <v>520.29</v>
      </c>
      <c r="C328" s="170">
        <v>627.78</v>
      </c>
      <c r="D328" s="170">
        <v>6.94</v>
      </c>
    </row>
    <row r="329" spans="1:4" x14ac:dyDescent="0.3">
      <c r="A329" s="78">
        <v>44314</v>
      </c>
      <c r="B329" s="170">
        <v>519.80999999999995</v>
      </c>
      <c r="C329" s="170">
        <v>627.20000000000005</v>
      </c>
      <c r="D329" s="170">
        <v>6.95</v>
      </c>
    </row>
    <row r="330" spans="1:4" x14ac:dyDescent="0.3">
      <c r="A330" s="78">
        <v>44315</v>
      </c>
      <c r="B330" s="170">
        <v>520.63</v>
      </c>
      <c r="C330" s="170">
        <v>630.95000000000005</v>
      </c>
      <c r="D330" s="170">
        <v>7.01</v>
      </c>
    </row>
    <row r="331" spans="1:4" x14ac:dyDescent="0.3">
      <c r="A331" s="78">
        <v>44316</v>
      </c>
      <c r="B331" s="170">
        <v>520.69000000000005</v>
      </c>
      <c r="C331" s="170">
        <v>629.62</v>
      </c>
      <c r="D331" s="170">
        <v>6.95</v>
      </c>
    </row>
    <row r="332" spans="1:4" x14ac:dyDescent="0.3">
      <c r="A332" s="78">
        <v>44319</v>
      </c>
      <c r="B332" s="170">
        <v>520.63</v>
      </c>
      <c r="C332" s="170">
        <v>627.41</v>
      </c>
      <c r="D332" s="170">
        <v>6.87</v>
      </c>
    </row>
    <row r="333" spans="1:4" x14ac:dyDescent="0.3">
      <c r="A333" s="78">
        <v>44320</v>
      </c>
      <c r="B333" s="170">
        <v>520.88</v>
      </c>
      <c r="C333" s="170">
        <v>625.26</v>
      </c>
      <c r="D333" s="170">
        <v>6.93</v>
      </c>
    </row>
    <row r="334" spans="1:4" x14ac:dyDescent="0.3">
      <c r="A334" s="78">
        <v>44321</v>
      </c>
      <c r="B334" s="170">
        <v>521.04</v>
      </c>
      <c r="C334" s="170">
        <v>625.46</v>
      </c>
      <c r="D334" s="170">
        <v>6.97</v>
      </c>
    </row>
    <row r="335" spans="1:4" x14ac:dyDescent="0.3">
      <c r="A335" s="78">
        <v>44322</v>
      </c>
      <c r="B335" s="170">
        <v>521.45000000000005</v>
      </c>
      <c r="C335" s="170">
        <v>628.19000000000005</v>
      </c>
      <c r="D335" s="170">
        <v>6.99</v>
      </c>
    </row>
    <row r="336" spans="1:4" x14ac:dyDescent="0.3">
      <c r="A336" s="78">
        <v>44323</v>
      </c>
      <c r="B336" s="170">
        <v>522.09</v>
      </c>
      <c r="C336" s="170">
        <v>630.67999999999995</v>
      </c>
      <c r="D336" s="170">
        <v>7.05</v>
      </c>
    </row>
    <row r="337" spans="1:4" x14ac:dyDescent="0.3">
      <c r="A337" s="78">
        <v>44326</v>
      </c>
      <c r="B337" s="170">
        <v>522.37</v>
      </c>
      <c r="C337" s="170">
        <v>635.30999999999995</v>
      </c>
      <c r="D337" s="170">
        <v>7.06</v>
      </c>
    </row>
    <row r="338" spans="1:4" x14ac:dyDescent="0.3">
      <c r="A338" s="78">
        <v>44327</v>
      </c>
      <c r="B338" s="170">
        <v>522.1</v>
      </c>
      <c r="C338" s="170">
        <v>635.08000000000004</v>
      </c>
      <c r="D338" s="170">
        <v>7.06</v>
      </c>
    </row>
    <row r="339" spans="1:4" x14ac:dyDescent="0.3">
      <c r="A339" s="78">
        <v>44328</v>
      </c>
      <c r="B339" s="170">
        <v>522.27</v>
      </c>
      <c r="C339" s="170">
        <v>633.77</v>
      </c>
      <c r="D339" s="170">
        <v>7.03</v>
      </c>
    </row>
    <row r="340" spans="1:4" x14ac:dyDescent="0.3">
      <c r="A340" s="78">
        <v>44329</v>
      </c>
      <c r="B340" s="170">
        <v>523.1</v>
      </c>
      <c r="C340" s="170">
        <v>631.16999999999996</v>
      </c>
      <c r="D340" s="170">
        <v>7.03</v>
      </c>
    </row>
    <row r="341" spans="1:4" x14ac:dyDescent="0.3">
      <c r="A341" s="78">
        <v>44330</v>
      </c>
      <c r="B341" s="170">
        <v>522.48</v>
      </c>
      <c r="C341" s="170">
        <v>632.66999999999996</v>
      </c>
      <c r="D341" s="170">
        <v>7.06</v>
      </c>
    </row>
    <row r="342" spans="1:4" x14ac:dyDescent="0.3">
      <c r="A342" s="78">
        <v>44333</v>
      </c>
      <c r="B342" s="170">
        <v>521.91</v>
      </c>
      <c r="C342" s="170">
        <v>634.42999999999995</v>
      </c>
      <c r="D342" s="170">
        <v>7.06</v>
      </c>
    </row>
    <row r="343" spans="1:4" x14ac:dyDescent="0.3">
      <c r="A343" s="78">
        <v>44334</v>
      </c>
      <c r="B343" s="170">
        <v>521.54999999999995</v>
      </c>
      <c r="C343" s="170">
        <v>637.23</v>
      </c>
      <c r="D343" s="170">
        <v>7.08</v>
      </c>
    </row>
    <row r="344" spans="1:4" x14ac:dyDescent="0.3">
      <c r="A344" s="78">
        <v>44335</v>
      </c>
      <c r="B344" s="170">
        <v>520.72</v>
      </c>
      <c r="C344" s="170">
        <v>635.85</v>
      </c>
      <c r="D344" s="170">
        <v>7.07</v>
      </c>
    </row>
    <row r="345" spans="1:4" x14ac:dyDescent="0.3">
      <c r="A345" s="78">
        <v>44336</v>
      </c>
      <c r="B345" s="170">
        <v>520.74</v>
      </c>
      <c r="C345" s="170">
        <v>634.57000000000005</v>
      </c>
      <c r="D345" s="170">
        <v>7.07</v>
      </c>
    </row>
    <row r="346" spans="1:4" x14ac:dyDescent="0.3">
      <c r="A346" s="78">
        <v>44337</v>
      </c>
      <c r="B346" s="170">
        <v>520.54</v>
      </c>
      <c r="C346" s="170">
        <v>636.46</v>
      </c>
      <c r="D346" s="170">
        <v>7.09</v>
      </c>
    </row>
    <row r="347" spans="1:4" x14ac:dyDescent="0.3">
      <c r="A347" s="78">
        <v>44340</v>
      </c>
      <c r="B347" s="170">
        <v>520.58000000000004</v>
      </c>
      <c r="C347" s="170">
        <v>635.73</v>
      </c>
      <c r="D347" s="170">
        <v>7.07</v>
      </c>
    </row>
    <row r="348" spans="1:4" x14ac:dyDescent="0.3">
      <c r="A348" s="78">
        <v>44341</v>
      </c>
      <c r="B348" s="170">
        <v>520.57000000000005</v>
      </c>
      <c r="C348" s="170">
        <v>638.01</v>
      </c>
      <c r="D348" s="170">
        <v>7.1</v>
      </c>
    </row>
    <row r="349" spans="1:4" x14ac:dyDescent="0.3">
      <c r="A349" s="78">
        <v>44342</v>
      </c>
      <c r="B349" s="170">
        <v>520.67999999999995</v>
      </c>
      <c r="C349" s="170">
        <v>637.41999999999996</v>
      </c>
      <c r="D349" s="170">
        <v>7.08</v>
      </c>
    </row>
    <row r="350" spans="1:4" x14ac:dyDescent="0.3">
      <c r="A350" s="78">
        <v>44343</v>
      </c>
      <c r="B350" s="170">
        <v>520.78</v>
      </c>
      <c r="C350" s="170">
        <v>635.04</v>
      </c>
      <c r="D350" s="170">
        <v>7.09</v>
      </c>
    </row>
    <row r="351" spans="1:4" x14ac:dyDescent="0.3">
      <c r="A351" s="78">
        <v>44347</v>
      </c>
      <c r="B351" s="170">
        <v>520.61</v>
      </c>
      <c r="C351" s="170">
        <v>634.52</v>
      </c>
      <c r="D351" s="170">
        <v>7.09</v>
      </c>
    </row>
    <row r="352" spans="1:4" x14ac:dyDescent="0.3">
      <c r="A352" s="78">
        <v>44348</v>
      </c>
      <c r="B352" s="170">
        <v>520.66999999999996</v>
      </c>
      <c r="C352" s="170">
        <v>636.73</v>
      </c>
      <c r="D352" s="170">
        <v>7.08</v>
      </c>
    </row>
    <row r="353" spans="1:4" x14ac:dyDescent="0.3">
      <c r="A353" s="78">
        <v>44349</v>
      </c>
      <c r="B353" s="170">
        <v>520.66999999999996</v>
      </c>
      <c r="C353" s="170">
        <v>634.12</v>
      </c>
      <c r="D353" s="170">
        <v>7.08</v>
      </c>
    </row>
    <row r="354" spans="1:4" x14ac:dyDescent="0.3">
      <c r="A354" s="78">
        <v>44350</v>
      </c>
      <c r="B354" s="170">
        <v>520.22</v>
      </c>
      <c r="C354" s="170">
        <v>634.55999999999995</v>
      </c>
      <c r="D354" s="170">
        <v>7.11</v>
      </c>
    </row>
    <row r="355" spans="1:4" x14ac:dyDescent="0.3">
      <c r="A355" s="78">
        <v>44351</v>
      </c>
      <c r="B355" s="170">
        <v>520.04</v>
      </c>
      <c r="C355" s="170">
        <v>630.13</v>
      </c>
      <c r="D355" s="170">
        <v>7.1</v>
      </c>
    </row>
    <row r="356" spans="1:4" x14ac:dyDescent="0.3">
      <c r="A356" s="78">
        <v>44354</v>
      </c>
      <c r="B356" s="170">
        <v>520.03</v>
      </c>
      <c r="C356" s="170">
        <v>632.29999999999995</v>
      </c>
      <c r="D356" s="170">
        <v>7.14</v>
      </c>
    </row>
    <row r="357" spans="1:4" x14ac:dyDescent="0.3">
      <c r="A357" s="78">
        <v>44355</v>
      </c>
      <c r="B357" s="170">
        <v>519.83000000000004</v>
      </c>
      <c r="C357" s="170">
        <v>632.79</v>
      </c>
      <c r="D357" s="170">
        <v>7.15</v>
      </c>
    </row>
    <row r="358" spans="1:4" x14ac:dyDescent="0.3">
      <c r="A358" s="78">
        <v>44356</v>
      </c>
      <c r="B358" s="170">
        <v>519.57000000000005</v>
      </c>
      <c r="C358" s="170">
        <v>633.29999999999995</v>
      </c>
      <c r="D358" s="170">
        <v>7.2</v>
      </c>
    </row>
    <row r="359" spans="1:4" x14ac:dyDescent="0.3">
      <c r="A359" s="78">
        <v>44357</v>
      </c>
      <c r="B359" s="170">
        <v>519.28</v>
      </c>
      <c r="C359" s="170">
        <v>631.65</v>
      </c>
      <c r="D359" s="170">
        <v>7.19</v>
      </c>
    </row>
    <row r="360" spans="1:4" x14ac:dyDescent="0.3">
      <c r="A360" s="78">
        <v>44358</v>
      </c>
      <c r="B360" s="170">
        <v>518.61</v>
      </c>
      <c r="C360" s="170">
        <v>630.16</v>
      </c>
      <c r="D360" s="170">
        <v>7.24</v>
      </c>
    </row>
    <row r="361" spans="1:4" x14ac:dyDescent="0.3">
      <c r="A361" s="78">
        <v>44361</v>
      </c>
      <c r="B361" s="170">
        <v>516.99</v>
      </c>
      <c r="C361" s="170">
        <v>626.17999999999995</v>
      </c>
      <c r="D361" s="170">
        <v>7.15</v>
      </c>
    </row>
    <row r="362" spans="1:4" x14ac:dyDescent="0.3">
      <c r="A362" s="78">
        <v>44362</v>
      </c>
      <c r="B362" s="170">
        <v>515.67999999999995</v>
      </c>
      <c r="C362" s="170">
        <v>625.16</v>
      </c>
      <c r="D362" s="170">
        <v>7.18</v>
      </c>
    </row>
    <row r="363" spans="1:4" x14ac:dyDescent="0.3">
      <c r="A363" s="78">
        <v>44363</v>
      </c>
      <c r="B363" s="170">
        <v>514.87</v>
      </c>
      <c r="C363" s="170">
        <v>624.17999999999995</v>
      </c>
      <c r="D363" s="170">
        <v>7.16</v>
      </c>
    </row>
    <row r="364" spans="1:4" x14ac:dyDescent="0.3">
      <c r="A364" s="78">
        <v>44364</v>
      </c>
      <c r="B364" s="170">
        <v>514.11</v>
      </c>
      <c r="C364" s="170">
        <v>614.36</v>
      </c>
      <c r="D364" s="170">
        <v>7.09</v>
      </c>
    </row>
    <row r="365" spans="1:4" x14ac:dyDescent="0.3">
      <c r="A365" s="78">
        <v>44365</v>
      </c>
      <c r="B365" s="170">
        <v>513.73</v>
      </c>
      <c r="C365" s="170">
        <v>612.16</v>
      </c>
      <c r="D365" s="170">
        <v>7.12</v>
      </c>
    </row>
    <row r="366" spans="1:4" x14ac:dyDescent="0.3">
      <c r="A366" s="78">
        <v>44368</v>
      </c>
      <c r="B366" s="170">
        <v>513.29</v>
      </c>
      <c r="C366" s="170">
        <v>610.71</v>
      </c>
      <c r="D366" s="170">
        <v>7.03</v>
      </c>
    </row>
    <row r="367" spans="1:4" x14ac:dyDescent="0.3">
      <c r="A367" s="78">
        <v>44369</v>
      </c>
      <c r="B367" s="170">
        <v>513.07000000000005</v>
      </c>
      <c r="C367" s="170">
        <v>609.73</v>
      </c>
      <c r="D367" s="170">
        <v>7.01</v>
      </c>
    </row>
    <row r="368" spans="1:4" x14ac:dyDescent="0.3">
      <c r="A368" s="78">
        <v>44370</v>
      </c>
      <c r="B368" s="170">
        <v>512.01</v>
      </c>
      <c r="C368" s="170">
        <v>611.34</v>
      </c>
      <c r="D368" s="170">
        <v>7.05</v>
      </c>
    </row>
    <row r="369" spans="1:4" x14ac:dyDescent="0.3">
      <c r="A369" s="78">
        <v>44371</v>
      </c>
      <c r="B369" s="170">
        <v>507.9</v>
      </c>
      <c r="C369" s="170">
        <v>606.64</v>
      </c>
      <c r="D369" s="170">
        <v>7.03</v>
      </c>
    </row>
    <row r="370" spans="1:4" x14ac:dyDescent="0.3">
      <c r="A370" s="78">
        <v>44372</v>
      </c>
      <c r="B370" s="170">
        <v>499.38</v>
      </c>
      <c r="C370" s="170">
        <v>596.36</v>
      </c>
      <c r="D370" s="170">
        <v>6.92</v>
      </c>
    </row>
    <row r="371" spans="1:4" x14ac:dyDescent="0.3">
      <c r="A371" s="78">
        <v>44375</v>
      </c>
      <c r="B371" s="170">
        <v>496.83</v>
      </c>
      <c r="C371" s="170">
        <v>593.07000000000005</v>
      </c>
      <c r="D371" s="170">
        <v>6.89</v>
      </c>
    </row>
    <row r="372" spans="1:4" x14ac:dyDescent="0.3">
      <c r="A372" s="78">
        <v>44376</v>
      </c>
      <c r="B372" s="170">
        <v>495.37</v>
      </c>
      <c r="C372" s="170">
        <v>589.89</v>
      </c>
      <c r="D372" s="170">
        <v>6.84</v>
      </c>
    </row>
    <row r="373" spans="1:4" x14ac:dyDescent="0.3">
      <c r="A373" s="78">
        <v>44377</v>
      </c>
      <c r="B373" s="170">
        <v>495.86</v>
      </c>
      <c r="C373" s="170">
        <v>589.67999999999995</v>
      </c>
      <c r="D373" s="170">
        <v>6.78</v>
      </c>
    </row>
    <row r="374" spans="1:4" x14ac:dyDescent="0.3">
      <c r="A374" s="78">
        <v>44378</v>
      </c>
      <c r="B374" s="71">
        <v>495.84</v>
      </c>
      <c r="C374" s="71">
        <v>587.62</v>
      </c>
      <c r="D374" s="71">
        <v>6.8</v>
      </c>
    </row>
    <row r="375" spans="1:4" x14ac:dyDescent="0.3">
      <c r="A375" s="78">
        <v>44379</v>
      </c>
      <c r="B375" s="71">
        <v>495.49</v>
      </c>
      <c r="C375" s="71">
        <v>585.66999999999996</v>
      </c>
      <c r="D375" s="71">
        <v>6.72</v>
      </c>
    </row>
    <row r="376" spans="1:4" x14ac:dyDescent="0.3">
      <c r="A376" s="78">
        <v>44383</v>
      </c>
      <c r="B376" s="71">
        <v>495.59</v>
      </c>
      <c r="C376" s="71">
        <v>586.67999999999995</v>
      </c>
      <c r="D376" s="71">
        <v>6.75</v>
      </c>
    </row>
    <row r="377" spans="1:4" x14ac:dyDescent="0.3">
      <c r="A377" s="78">
        <v>44384</v>
      </c>
      <c r="B377" s="71">
        <v>495.21</v>
      </c>
      <c r="C377" s="71">
        <v>585.73</v>
      </c>
      <c r="D377" s="71">
        <v>6.67</v>
      </c>
    </row>
    <row r="378" spans="1:4" x14ac:dyDescent="0.3">
      <c r="A378" s="78">
        <v>44385</v>
      </c>
      <c r="B378" s="71">
        <v>495.38</v>
      </c>
      <c r="C378" s="71">
        <v>586.08000000000004</v>
      </c>
      <c r="D378" s="71">
        <v>6.6</v>
      </c>
    </row>
    <row r="379" spans="1:4" x14ac:dyDescent="0.3">
      <c r="A379" s="78">
        <v>44386</v>
      </c>
      <c r="B379" s="71">
        <v>495.77</v>
      </c>
      <c r="C379" s="71">
        <v>587.74</v>
      </c>
      <c r="D379" s="71">
        <v>6.67</v>
      </c>
    </row>
    <row r="380" spans="1:4" x14ac:dyDescent="0.3">
      <c r="A380" s="78">
        <v>44389</v>
      </c>
      <c r="B380" s="71">
        <v>495.88</v>
      </c>
      <c r="C380" s="71">
        <v>587.72</v>
      </c>
      <c r="D380" s="71">
        <v>6.64</v>
      </c>
    </row>
    <row r="381" spans="1:4" x14ac:dyDescent="0.3">
      <c r="A381" s="78">
        <v>44390</v>
      </c>
      <c r="B381" s="71">
        <v>496.16</v>
      </c>
      <c r="C381" s="71">
        <v>587.54999999999995</v>
      </c>
      <c r="D381" s="71">
        <v>6.7</v>
      </c>
    </row>
    <row r="382" spans="1:4" x14ac:dyDescent="0.3">
      <c r="A382" s="78">
        <v>44391</v>
      </c>
      <c r="B382" s="71">
        <v>495.61</v>
      </c>
      <c r="C382" s="71">
        <v>584.57000000000005</v>
      </c>
      <c r="D382" s="71">
        <v>6.69</v>
      </c>
    </row>
    <row r="383" spans="1:4" x14ac:dyDescent="0.3">
      <c r="A383" s="78">
        <v>44392</v>
      </c>
      <c r="B383" s="71">
        <v>495.44</v>
      </c>
      <c r="C383" s="71">
        <v>586.70000000000005</v>
      </c>
      <c r="D383" s="71">
        <v>6.69</v>
      </c>
    </row>
    <row r="384" spans="1:4" x14ac:dyDescent="0.3">
      <c r="A384" s="78">
        <v>44393</v>
      </c>
      <c r="B384" s="71">
        <v>494.78</v>
      </c>
      <c r="C384" s="71">
        <v>584.78</v>
      </c>
      <c r="D384" s="71">
        <v>6.68</v>
      </c>
    </row>
    <row r="385" spans="1:4" x14ac:dyDescent="0.3">
      <c r="A385" s="78">
        <v>44396</v>
      </c>
      <c r="B385" s="71">
        <v>492.91</v>
      </c>
      <c r="C385" s="71">
        <v>580.6</v>
      </c>
      <c r="D385" s="71">
        <v>6.61</v>
      </c>
    </row>
    <row r="386" spans="1:4" x14ac:dyDescent="0.3">
      <c r="A386" s="78">
        <v>44397</v>
      </c>
      <c r="B386" s="71">
        <v>491.15</v>
      </c>
      <c r="C386" s="71">
        <v>579.51</v>
      </c>
      <c r="D386" s="71">
        <v>6.59</v>
      </c>
    </row>
    <row r="387" spans="1:4" x14ac:dyDescent="0.3">
      <c r="A387" s="78">
        <v>44398</v>
      </c>
      <c r="B387" s="71">
        <v>487.57</v>
      </c>
      <c r="C387" s="71">
        <v>574.02</v>
      </c>
      <c r="D387" s="71">
        <v>6.56</v>
      </c>
    </row>
    <row r="388" spans="1:4" x14ac:dyDescent="0.3">
      <c r="A388" s="78">
        <v>44399</v>
      </c>
      <c r="B388" s="71">
        <v>484.42</v>
      </c>
      <c r="C388" s="71">
        <v>571.37</v>
      </c>
      <c r="D388" s="71">
        <v>6.57</v>
      </c>
    </row>
    <row r="389" spans="1:4" x14ac:dyDescent="0.3">
      <c r="A389" s="78">
        <v>44400</v>
      </c>
      <c r="B389" s="71">
        <v>483.42</v>
      </c>
      <c r="C389" s="71">
        <v>568.89</v>
      </c>
      <c r="D389" s="71">
        <v>6.57</v>
      </c>
    </row>
    <row r="390" spans="1:4" x14ac:dyDescent="0.3">
      <c r="A390" s="78">
        <v>44403</v>
      </c>
      <c r="B390" s="71">
        <v>482.52</v>
      </c>
      <c r="C390" s="71">
        <v>569.28</v>
      </c>
      <c r="D390" s="71">
        <v>6.52</v>
      </c>
    </row>
    <row r="391" spans="1:4" x14ac:dyDescent="0.3">
      <c r="A391" s="78">
        <v>44404</v>
      </c>
      <c r="B391" s="71">
        <v>482.28</v>
      </c>
      <c r="C391" s="71">
        <v>568.13</v>
      </c>
      <c r="D391" s="71">
        <v>6.53</v>
      </c>
    </row>
    <row r="392" spans="1:4" x14ac:dyDescent="0.3">
      <c r="A392" s="78">
        <v>44405</v>
      </c>
      <c r="B392" s="71">
        <v>482.32</v>
      </c>
      <c r="C392" s="71">
        <v>570.01</v>
      </c>
      <c r="D392" s="71">
        <v>6.56</v>
      </c>
    </row>
    <row r="393" spans="1:4" x14ac:dyDescent="0.3">
      <c r="A393" s="78">
        <v>44406</v>
      </c>
      <c r="B393" s="71">
        <v>484.36</v>
      </c>
      <c r="C393" s="71">
        <v>575.08000000000004</v>
      </c>
      <c r="D393" s="71">
        <v>6.62</v>
      </c>
    </row>
    <row r="394" spans="1:4" x14ac:dyDescent="0.3">
      <c r="A394" s="78">
        <v>44407</v>
      </c>
      <c r="B394" s="71">
        <v>486.24</v>
      </c>
      <c r="C394" s="71">
        <v>578.33000000000004</v>
      </c>
      <c r="D394" s="71">
        <v>6.66</v>
      </c>
    </row>
    <row r="395" spans="1:4" x14ac:dyDescent="0.3">
      <c r="A395" s="78">
        <v>44410</v>
      </c>
      <c r="B395" s="71">
        <v>488.19</v>
      </c>
      <c r="C395" s="71">
        <v>580.70000000000005</v>
      </c>
      <c r="D395" s="71">
        <v>6.69</v>
      </c>
    </row>
    <row r="396" spans="1:4" x14ac:dyDescent="0.3">
      <c r="A396" s="78">
        <v>44411</v>
      </c>
      <c r="B396" s="71">
        <v>490.93</v>
      </c>
      <c r="C396" s="71">
        <v>583.32000000000005</v>
      </c>
      <c r="D396" s="71">
        <v>6.74</v>
      </c>
    </row>
    <row r="397" spans="1:4" x14ac:dyDescent="0.3">
      <c r="A397" s="78">
        <v>44412</v>
      </c>
      <c r="B397" s="71">
        <v>492.3</v>
      </c>
      <c r="C397" s="71">
        <v>583.77</v>
      </c>
      <c r="D397" s="71">
        <v>6.76</v>
      </c>
    </row>
    <row r="398" spans="1:4" x14ac:dyDescent="0.3">
      <c r="A398" s="78">
        <v>44413</v>
      </c>
      <c r="B398" s="71">
        <v>493.35</v>
      </c>
      <c r="C398" s="71">
        <v>583.78</v>
      </c>
      <c r="D398" s="71">
        <v>6.75</v>
      </c>
    </row>
    <row r="399" spans="1:4" x14ac:dyDescent="0.3">
      <c r="A399" s="78">
        <v>44414</v>
      </c>
      <c r="B399" s="71">
        <v>492.62</v>
      </c>
      <c r="C399" s="71">
        <v>581.73</v>
      </c>
      <c r="D399" s="71">
        <v>6.73</v>
      </c>
    </row>
    <row r="400" spans="1:4" x14ac:dyDescent="0.3">
      <c r="A400" s="78">
        <v>44417</v>
      </c>
      <c r="B400" s="71">
        <v>491.29</v>
      </c>
      <c r="C400" s="71">
        <v>577.80999999999995</v>
      </c>
      <c r="D400" s="71">
        <v>6.69</v>
      </c>
    </row>
    <row r="401" spans="1:4" x14ac:dyDescent="0.3">
      <c r="A401" s="78">
        <v>44418</v>
      </c>
      <c r="B401" s="71">
        <v>490.64</v>
      </c>
      <c r="C401" s="71">
        <v>575.13</v>
      </c>
      <c r="D401" s="71">
        <v>6.67</v>
      </c>
    </row>
    <row r="402" spans="1:4" x14ac:dyDescent="0.3">
      <c r="A402" s="78">
        <v>44419</v>
      </c>
      <c r="B402" s="71">
        <v>491.07</v>
      </c>
      <c r="C402" s="71">
        <v>575.09</v>
      </c>
      <c r="D402" s="71">
        <v>6.63</v>
      </c>
    </row>
    <row r="403" spans="1:4" x14ac:dyDescent="0.3">
      <c r="A403" s="78">
        <v>44420</v>
      </c>
      <c r="B403" s="71">
        <v>491.75</v>
      </c>
      <c r="C403" s="71">
        <v>577.30999999999995</v>
      </c>
      <c r="D403" s="71">
        <v>6.69</v>
      </c>
    </row>
    <row r="404" spans="1:4" x14ac:dyDescent="0.3">
      <c r="A404" s="78">
        <v>44421</v>
      </c>
      <c r="B404" s="71">
        <v>492.26</v>
      </c>
      <c r="C404" s="71">
        <v>578.30999999999995</v>
      </c>
      <c r="D404" s="71">
        <v>6.7</v>
      </c>
    </row>
    <row r="405" spans="1:4" x14ac:dyDescent="0.3">
      <c r="A405" s="78">
        <v>44424</v>
      </c>
      <c r="B405" s="71">
        <v>492.52</v>
      </c>
      <c r="C405" s="71">
        <v>580.29</v>
      </c>
      <c r="D405" s="71">
        <v>6.71</v>
      </c>
    </row>
    <row r="406" spans="1:4" x14ac:dyDescent="0.3">
      <c r="A406" s="78">
        <v>44425</v>
      </c>
      <c r="B406" s="71">
        <v>492.14</v>
      </c>
      <c r="C406" s="71">
        <v>579.29999999999995</v>
      </c>
      <c r="D406" s="71">
        <v>6.7</v>
      </c>
    </row>
    <row r="407" spans="1:4" x14ac:dyDescent="0.3">
      <c r="A407" s="78">
        <v>44426</v>
      </c>
      <c r="B407" s="71">
        <v>491.08</v>
      </c>
      <c r="C407" s="71">
        <v>575.35</v>
      </c>
      <c r="D407" s="71">
        <v>6.68</v>
      </c>
    </row>
    <row r="408" spans="1:4" x14ac:dyDescent="0.3">
      <c r="A408" s="78">
        <v>44427</v>
      </c>
      <c r="B408" s="71">
        <v>490.69</v>
      </c>
      <c r="C408" s="71">
        <v>573.86</v>
      </c>
      <c r="D408" s="71">
        <v>6.62</v>
      </c>
    </row>
    <row r="409" spans="1:4" x14ac:dyDescent="0.3">
      <c r="A409" s="78">
        <v>44428</v>
      </c>
      <c r="B409" s="71">
        <v>490.11</v>
      </c>
      <c r="C409" s="71">
        <v>572.15</v>
      </c>
      <c r="D409" s="71">
        <v>6.58</v>
      </c>
    </row>
    <row r="410" spans="1:4" x14ac:dyDescent="0.3">
      <c r="A410" s="78">
        <v>44431</v>
      </c>
      <c r="B410" s="71">
        <v>490.56</v>
      </c>
      <c r="C410" s="71">
        <v>575.17999999999995</v>
      </c>
      <c r="D410" s="71">
        <v>6.62</v>
      </c>
    </row>
    <row r="411" spans="1:4" x14ac:dyDescent="0.3">
      <c r="A411" s="78">
        <v>44432</v>
      </c>
      <c r="B411" s="71">
        <v>490.98</v>
      </c>
      <c r="C411" s="71">
        <v>575.97</v>
      </c>
      <c r="D411" s="71">
        <v>6.64</v>
      </c>
    </row>
    <row r="412" spans="1:4" x14ac:dyDescent="0.3">
      <c r="A412" s="78">
        <v>44433</v>
      </c>
      <c r="B412" s="71">
        <v>492.28</v>
      </c>
      <c r="C412" s="71">
        <v>578.42999999999995</v>
      </c>
      <c r="D412" s="71">
        <v>6.68</v>
      </c>
    </row>
    <row r="413" spans="1:4" x14ac:dyDescent="0.3">
      <c r="A413" s="78">
        <v>44434</v>
      </c>
      <c r="B413" s="71">
        <v>493.06</v>
      </c>
      <c r="C413" s="71">
        <v>580.42999999999995</v>
      </c>
      <c r="D413" s="71">
        <v>6.66</v>
      </c>
    </row>
    <row r="414" spans="1:4" x14ac:dyDescent="0.3">
      <c r="A414" s="78">
        <v>44435</v>
      </c>
      <c r="B414" s="71">
        <v>493.71</v>
      </c>
      <c r="C414" s="71">
        <v>580.45000000000005</v>
      </c>
      <c r="D414" s="71">
        <v>6.67</v>
      </c>
    </row>
    <row r="415" spans="1:4" x14ac:dyDescent="0.3">
      <c r="A415" s="78">
        <v>44438</v>
      </c>
      <c r="B415" s="71">
        <v>493.49</v>
      </c>
      <c r="C415" s="71">
        <v>582.27</v>
      </c>
      <c r="D415" s="71">
        <v>6.7</v>
      </c>
    </row>
    <row r="416" spans="1:4" x14ac:dyDescent="0.3">
      <c r="A416" s="78">
        <v>44439</v>
      </c>
      <c r="B416" s="71">
        <v>493.12</v>
      </c>
      <c r="C416" s="71">
        <v>583.11</v>
      </c>
      <c r="D416" s="71">
        <v>6.73</v>
      </c>
    </row>
    <row r="417" spans="1:4" x14ac:dyDescent="0.3">
      <c r="A417" s="78">
        <v>44440</v>
      </c>
      <c r="B417" s="71">
        <v>493.6</v>
      </c>
      <c r="C417" s="71">
        <v>583.34</v>
      </c>
      <c r="D417" s="71">
        <v>6.75</v>
      </c>
    </row>
    <row r="418" spans="1:4" x14ac:dyDescent="0.3">
      <c r="A418" s="78">
        <v>44441</v>
      </c>
      <c r="B418" s="71">
        <v>493.54</v>
      </c>
      <c r="C418" s="71">
        <v>584.89</v>
      </c>
      <c r="D418" s="71">
        <v>6.78</v>
      </c>
    </row>
    <row r="419" spans="1:4" x14ac:dyDescent="0.3">
      <c r="A419" s="78">
        <v>44442</v>
      </c>
      <c r="B419" s="71">
        <v>493.65</v>
      </c>
      <c r="C419" s="71">
        <v>586.05999999999995</v>
      </c>
      <c r="D419" s="71">
        <v>6.78</v>
      </c>
    </row>
    <row r="420" spans="1:4" x14ac:dyDescent="0.3">
      <c r="A420" s="78">
        <v>44445</v>
      </c>
      <c r="B420" s="71">
        <v>493.48</v>
      </c>
      <c r="C420" s="71">
        <v>585.27</v>
      </c>
      <c r="D420" s="71">
        <v>6.76</v>
      </c>
    </row>
    <row r="421" spans="1:4" x14ac:dyDescent="0.3">
      <c r="A421" s="78">
        <v>44446</v>
      </c>
      <c r="B421" s="71">
        <v>493.65</v>
      </c>
      <c r="C421" s="71">
        <v>585.86</v>
      </c>
      <c r="D421" s="71">
        <v>6.74</v>
      </c>
    </row>
    <row r="422" spans="1:4" x14ac:dyDescent="0.3">
      <c r="A422" s="78">
        <v>44447</v>
      </c>
      <c r="B422" s="71">
        <v>493.66</v>
      </c>
      <c r="C422" s="71">
        <v>583.21</v>
      </c>
      <c r="D422" s="71">
        <v>6.72</v>
      </c>
    </row>
    <row r="423" spans="1:4" x14ac:dyDescent="0.3">
      <c r="A423" s="78">
        <v>44448</v>
      </c>
      <c r="B423" s="71">
        <v>493.17</v>
      </c>
      <c r="C423" s="71">
        <v>583.52</v>
      </c>
      <c r="D423" s="71">
        <v>6.75</v>
      </c>
    </row>
    <row r="424" spans="1:4" x14ac:dyDescent="0.3">
      <c r="A424" s="78">
        <v>44449</v>
      </c>
      <c r="B424" s="71">
        <v>492.85</v>
      </c>
      <c r="C424" s="71">
        <v>583.39</v>
      </c>
      <c r="D424" s="71">
        <v>6.77</v>
      </c>
    </row>
    <row r="425" spans="1:4" x14ac:dyDescent="0.3">
      <c r="A425" s="78">
        <v>44452</v>
      </c>
      <c r="B425" s="71">
        <v>491.88</v>
      </c>
      <c r="C425" s="71">
        <v>579.98</v>
      </c>
      <c r="D425" s="71">
        <v>6.74</v>
      </c>
    </row>
    <row r="426" spans="1:4" x14ac:dyDescent="0.3">
      <c r="A426" s="78">
        <v>44453</v>
      </c>
      <c r="B426" s="71">
        <v>490.19</v>
      </c>
      <c r="C426" s="71">
        <v>579.16</v>
      </c>
      <c r="D426" s="71">
        <v>6.72</v>
      </c>
    </row>
    <row r="427" spans="1:4" x14ac:dyDescent="0.3">
      <c r="A427" s="78">
        <v>44454</v>
      </c>
      <c r="B427" s="71">
        <v>487</v>
      </c>
      <c r="C427" s="71">
        <v>575.78</v>
      </c>
      <c r="D427" s="71">
        <v>6.71</v>
      </c>
    </row>
    <row r="428" spans="1:4" x14ac:dyDescent="0.3">
      <c r="A428" s="78">
        <v>44455</v>
      </c>
      <c r="B428" s="71">
        <v>486.37</v>
      </c>
      <c r="C428" s="71">
        <v>572.46</v>
      </c>
      <c r="D428" s="71">
        <v>6.72</v>
      </c>
    </row>
    <row r="429" spans="1:4" x14ac:dyDescent="0.3">
      <c r="A429" s="78">
        <v>44456</v>
      </c>
      <c r="B429" s="71">
        <v>484.93</v>
      </c>
      <c r="C429" s="71">
        <v>571.39</v>
      </c>
      <c r="D429" s="71">
        <v>6.68</v>
      </c>
    </row>
    <row r="430" spans="1:4" x14ac:dyDescent="0.3">
      <c r="A430" s="78">
        <v>44461</v>
      </c>
      <c r="B430" s="71">
        <v>484.23</v>
      </c>
      <c r="C430" s="71">
        <v>567.95000000000005</v>
      </c>
      <c r="D430" s="71">
        <v>6.65</v>
      </c>
    </row>
    <row r="431" spans="1:4" x14ac:dyDescent="0.3">
      <c r="A431" s="78">
        <v>44462</v>
      </c>
      <c r="B431" s="71">
        <v>483.75</v>
      </c>
      <c r="C431" s="71">
        <v>567.04999999999995</v>
      </c>
      <c r="D431" s="71">
        <v>6.66</v>
      </c>
    </row>
    <row r="432" spans="1:4" x14ac:dyDescent="0.3">
      <c r="A432" s="78">
        <v>44463</v>
      </c>
      <c r="B432" s="71">
        <v>482.24</v>
      </c>
      <c r="C432" s="71">
        <v>565.80999999999995</v>
      </c>
      <c r="D432" s="71">
        <v>6.61</v>
      </c>
    </row>
    <row r="433" spans="1:4" x14ac:dyDescent="0.3">
      <c r="A433" s="78">
        <v>44464</v>
      </c>
      <c r="B433" s="71">
        <v>480.82</v>
      </c>
      <c r="C433" s="71">
        <v>564.15</v>
      </c>
      <c r="D433" s="71">
        <v>6.6</v>
      </c>
    </row>
    <row r="434" spans="1:4" x14ac:dyDescent="0.3">
      <c r="A434" s="78">
        <v>44466</v>
      </c>
      <c r="B434" s="71">
        <v>481.29</v>
      </c>
      <c r="C434" s="71">
        <v>562.91999999999996</v>
      </c>
      <c r="D434" s="71">
        <v>6.63</v>
      </c>
    </row>
    <row r="435" spans="1:4" x14ac:dyDescent="0.3">
      <c r="A435" s="78">
        <v>44467</v>
      </c>
      <c r="B435" s="71">
        <v>482.61</v>
      </c>
      <c r="C435" s="71">
        <v>563.54</v>
      </c>
      <c r="D435" s="71">
        <v>6.64</v>
      </c>
    </row>
    <row r="436" spans="1:4" x14ac:dyDescent="0.3">
      <c r="A436" s="78">
        <v>44468</v>
      </c>
      <c r="B436" s="71">
        <v>483.49</v>
      </c>
      <c r="C436" s="71">
        <v>563.99</v>
      </c>
      <c r="D436" s="71">
        <v>6.65</v>
      </c>
    </row>
    <row r="437" spans="1:4" x14ac:dyDescent="0.3">
      <c r="A437" s="78">
        <v>44469</v>
      </c>
      <c r="B437" s="71">
        <v>484.2</v>
      </c>
      <c r="C437" s="71">
        <v>561.42999999999995</v>
      </c>
      <c r="D437" s="71">
        <v>6.66</v>
      </c>
    </row>
    <row r="438" spans="1:4" x14ac:dyDescent="0.3">
      <c r="A438" s="78">
        <v>44470</v>
      </c>
      <c r="B438" s="71">
        <v>485.32</v>
      </c>
      <c r="C438" s="71">
        <v>561.95000000000005</v>
      </c>
      <c r="D438" s="71">
        <v>6.64</v>
      </c>
    </row>
    <row r="439" spans="1:4" x14ac:dyDescent="0.3">
      <c r="A439" s="78">
        <v>44473</v>
      </c>
      <c r="B439" s="71">
        <v>485.24</v>
      </c>
      <c r="C439" s="71">
        <v>563.27</v>
      </c>
      <c r="D439" s="71">
        <v>6.65</v>
      </c>
    </row>
    <row r="440" spans="1:4" x14ac:dyDescent="0.3">
      <c r="A440" s="78">
        <v>44474</v>
      </c>
      <c r="B440" s="71">
        <v>484.67</v>
      </c>
      <c r="C440" s="71">
        <v>562.27</v>
      </c>
      <c r="D440" s="71">
        <v>6.67</v>
      </c>
    </row>
    <row r="441" spans="1:4" x14ac:dyDescent="0.3">
      <c r="A441" s="78">
        <v>44475</v>
      </c>
      <c r="B441" s="71">
        <v>483.01</v>
      </c>
      <c r="C441" s="71">
        <v>557.44000000000005</v>
      </c>
      <c r="D441" s="71">
        <v>6.64</v>
      </c>
    </row>
    <row r="442" spans="1:4" x14ac:dyDescent="0.3">
      <c r="A442" s="78">
        <v>44476</v>
      </c>
      <c r="B442" s="71">
        <v>480.87</v>
      </c>
      <c r="C442" s="71">
        <v>555.84</v>
      </c>
      <c r="D442" s="71">
        <v>6.66</v>
      </c>
    </row>
    <row r="443" spans="1:4" x14ac:dyDescent="0.3">
      <c r="A443" s="78">
        <v>44477</v>
      </c>
      <c r="B443" s="71">
        <v>479.3</v>
      </c>
      <c r="C443" s="71">
        <v>554.41</v>
      </c>
      <c r="D443" s="71">
        <v>6.65</v>
      </c>
    </row>
    <row r="444" spans="1:4" x14ac:dyDescent="0.3">
      <c r="A444" s="78">
        <v>44480</v>
      </c>
      <c r="B444" s="71">
        <v>478.71</v>
      </c>
      <c r="C444" s="71">
        <v>553.20000000000005</v>
      </c>
      <c r="D444" s="71">
        <v>6.68</v>
      </c>
    </row>
    <row r="445" spans="1:4" x14ac:dyDescent="0.3">
      <c r="A445" s="78">
        <v>44481</v>
      </c>
      <c r="B445" s="71">
        <v>478.78</v>
      </c>
      <c r="C445" s="71">
        <v>553.37</v>
      </c>
      <c r="D445" s="71">
        <v>6.66</v>
      </c>
    </row>
    <row r="446" spans="1:4" x14ac:dyDescent="0.3">
      <c r="A446" s="78">
        <v>44482</v>
      </c>
      <c r="B446" s="71">
        <v>479.18</v>
      </c>
      <c r="C446" s="71">
        <v>553.88</v>
      </c>
      <c r="D446" s="71">
        <v>6.68</v>
      </c>
    </row>
    <row r="447" spans="1:4" x14ac:dyDescent="0.3">
      <c r="A447" s="78">
        <v>44483</v>
      </c>
      <c r="B447" s="71">
        <v>478.76</v>
      </c>
      <c r="C447" s="71">
        <v>555.89</v>
      </c>
      <c r="D447" s="71">
        <v>6.69</v>
      </c>
    </row>
    <row r="448" spans="1:4" x14ac:dyDescent="0.3">
      <c r="A448" s="78">
        <v>44484</v>
      </c>
      <c r="B448" s="71">
        <v>478.42</v>
      </c>
      <c r="C448" s="71">
        <v>555.05999999999995</v>
      </c>
      <c r="D448" s="71">
        <v>6.72</v>
      </c>
    </row>
    <row r="449" spans="1:4" x14ac:dyDescent="0.3">
      <c r="A449" s="78">
        <v>44487</v>
      </c>
      <c r="B449" s="71">
        <v>478.27</v>
      </c>
      <c r="C449" s="71">
        <v>553.88</v>
      </c>
      <c r="D449" s="71">
        <v>6.71</v>
      </c>
    </row>
    <row r="450" spans="1:4" x14ac:dyDescent="0.3">
      <c r="A450" s="78">
        <v>44488</v>
      </c>
      <c r="B450" s="71">
        <v>477.34</v>
      </c>
      <c r="C450" s="71">
        <v>556.82000000000005</v>
      </c>
      <c r="D450" s="71">
        <v>6.74</v>
      </c>
    </row>
    <row r="451" spans="1:4" x14ac:dyDescent="0.3">
      <c r="A451" s="78">
        <v>44489</v>
      </c>
      <c r="B451" s="71">
        <v>476.55</v>
      </c>
      <c r="C451" s="71">
        <v>553.94000000000005</v>
      </c>
      <c r="D451" s="71">
        <v>6.71</v>
      </c>
    </row>
    <row r="452" spans="1:4" x14ac:dyDescent="0.3">
      <c r="A452" s="78">
        <v>44490</v>
      </c>
      <c r="B452" s="71">
        <v>476.47</v>
      </c>
      <c r="C452" s="71">
        <v>554.61</v>
      </c>
      <c r="D452" s="71">
        <v>6.7</v>
      </c>
    </row>
    <row r="453" spans="1:4" x14ac:dyDescent="0.3">
      <c r="A453" s="78">
        <v>44491</v>
      </c>
      <c r="B453" s="71">
        <v>476.48</v>
      </c>
      <c r="C453" s="71">
        <v>554.77</v>
      </c>
      <c r="D453" s="71">
        <v>6.75</v>
      </c>
    </row>
    <row r="454" spans="1:4" x14ac:dyDescent="0.3">
      <c r="A454" s="78">
        <v>44494</v>
      </c>
      <c r="B454" s="71">
        <v>476.95</v>
      </c>
      <c r="C454" s="71">
        <v>554.5</v>
      </c>
      <c r="D454" s="71">
        <v>6.8</v>
      </c>
    </row>
    <row r="455" spans="1:4" x14ac:dyDescent="0.3">
      <c r="A455" s="78">
        <v>44495</v>
      </c>
      <c r="B455" s="71">
        <v>476.94</v>
      </c>
      <c r="C455" s="71">
        <v>554.01</v>
      </c>
      <c r="D455" s="71">
        <v>6.88</v>
      </c>
    </row>
    <row r="456" spans="1:4" x14ac:dyDescent="0.3">
      <c r="A456" s="78">
        <v>44496</v>
      </c>
      <c r="B456" s="71">
        <v>477.31</v>
      </c>
      <c r="C456" s="71">
        <v>553.35</v>
      </c>
      <c r="D456" s="71">
        <v>6.78</v>
      </c>
    </row>
    <row r="457" spans="1:4" x14ac:dyDescent="0.3">
      <c r="A457" s="78">
        <v>44497</v>
      </c>
      <c r="B457" s="71">
        <v>477.79</v>
      </c>
      <c r="C457" s="71">
        <v>553.9</v>
      </c>
      <c r="D457" s="71">
        <v>6.79</v>
      </c>
    </row>
    <row r="458" spans="1:4" x14ac:dyDescent="0.3">
      <c r="A458" s="78">
        <v>44498</v>
      </c>
      <c r="B458" s="71">
        <v>477.8</v>
      </c>
      <c r="C458" s="71">
        <v>556.73</v>
      </c>
      <c r="D458" s="71">
        <v>6.77</v>
      </c>
    </row>
    <row r="459" spans="1:4" x14ac:dyDescent="0.3">
      <c r="A459" s="78">
        <v>44501</v>
      </c>
      <c r="B459" s="71">
        <v>477.45</v>
      </c>
      <c r="C459" s="71">
        <v>552.16999999999996</v>
      </c>
      <c r="D459" s="71">
        <v>6.74</v>
      </c>
    </row>
    <row r="460" spans="1:4" x14ac:dyDescent="0.3">
      <c r="A460" s="78">
        <v>44502</v>
      </c>
      <c r="B460" s="71">
        <v>477.21</v>
      </c>
      <c r="C460" s="71">
        <v>553.41999999999996</v>
      </c>
      <c r="D460" s="71">
        <v>6.64</v>
      </c>
    </row>
    <row r="461" spans="1:4" x14ac:dyDescent="0.3">
      <c r="A461" s="78">
        <v>44503</v>
      </c>
      <c r="B461" s="71">
        <v>476.85</v>
      </c>
      <c r="C461" s="71">
        <v>552.62</v>
      </c>
      <c r="D461" s="71">
        <v>6.64</v>
      </c>
    </row>
    <row r="462" spans="1:4" x14ac:dyDescent="0.3">
      <c r="A462" s="78">
        <v>44504</v>
      </c>
      <c r="B462" s="71">
        <v>476.22</v>
      </c>
      <c r="C462" s="71">
        <v>550.08000000000004</v>
      </c>
      <c r="D462" s="71">
        <v>6.65</v>
      </c>
    </row>
    <row r="463" spans="1:4" x14ac:dyDescent="0.3">
      <c r="A463" s="78">
        <v>44505</v>
      </c>
      <c r="B463" s="71">
        <v>475.91</v>
      </c>
      <c r="C463" s="71">
        <v>549.25</v>
      </c>
      <c r="D463" s="71">
        <v>6.64</v>
      </c>
    </row>
    <row r="464" spans="1:4" x14ac:dyDescent="0.3">
      <c r="A464" s="78">
        <v>44508</v>
      </c>
      <c r="B464" s="71">
        <v>475.92</v>
      </c>
      <c r="C464" s="71">
        <v>550.12</v>
      </c>
      <c r="D464" s="71">
        <v>6.67</v>
      </c>
    </row>
    <row r="465" spans="1:4" x14ac:dyDescent="0.3">
      <c r="A465" s="78">
        <v>44509</v>
      </c>
      <c r="B465" s="71">
        <v>475.76</v>
      </c>
      <c r="C465" s="71">
        <v>551.64</v>
      </c>
      <c r="D465" s="71">
        <v>6.7</v>
      </c>
    </row>
    <row r="466" spans="1:4" x14ac:dyDescent="0.3">
      <c r="A466" s="78">
        <v>44510</v>
      </c>
      <c r="B466" s="71">
        <v>475.68</v>
      </c>
      <c r="C466" s="71">
        <v>550.74</v>
      </c>
      <c r="D466" s="71">
        <v>6.73</v>
      </c>
    </row>
    <row r="467" spans="1:4" x14ac:dyDescent="0.3">
      <c r="A467" s="78">
        <v>44511</v>
      </c>
      <c r="B467" s="71">
        <v>475.57</v>
      </c>
      <c r="C467" s="71">
        <v>545.15</v>
      </c>
      <c r="D467" s="71">
        <v>6.7</v>
      </c>
    </row>
    <row r="468" spans="1:4" x14ac:dyDescent="0.3">
      <c r="A468" s="78">
        <v>44512</v>
      </c>
      <c r="B468" s="71">
        <v>475.19</v>
      </c>
      <c r="C468" s="71">
        <v>543.66</v>
      </c>
      <c r="D468" s="71">
        <v>6.59</v>
      </c>
    </row>
    <row r="469" spans="1:4" x14ac:dyDescent="0.3">
      <c r="A469" s="78">
        <v>44515</v>
      </c>
      <c r="B469" s="71">
        <v>475.65</v>
      </c>
      <c r="C469" s="71">
        <v>544.52</v>
      </c>
      <c r="D469" s="71">
        <v>6.57</v>
      </c>
    </row>
    <row r="470" spans="1:4" x14ac:dyDescent="0.3">
      <c r="A470" s="78">
        <v>44516</v>
      </c>
      <c r="B470" s="71">
        <v>475.32</v>
      </c>
      <c r="C470" s="71">
        <v>539.91999999999996</v>
      </c>
      <c r="D470" s="71">
        <v>6.55</v>
      </c>
    </row>
    <row r="471" spans="1:4" x14ac:dyDescent="0.3">
      <c r="A471" s="78">
        <v>44517</v>
      </c>
      <c r="B471" s="71">
        <v>475.99</v>
      </c>
      <c r="C471" s="71">
        <v>538.44000000000005</v>
      </c>
      <c r="D471" s="71">
        <v>6.54</v>
      </c>
    </row>
    <row r="472" spans="1:4" x14ac:dyDescent="0.3">
      <c r="A472" s="78">
        <v>44518</v>
      </c>
      <c r="B472" s="71">
        <v>476.24</v>
      </c>
      <c r="C472" s="71">
        <v>539.63</v>
      </c>
      <c r="D472" s="71">
        <v>6.54</v>
      </c>
    </row>
    <row r="473" spans="1:4" x14ac:dyDescent="0.3">
      <c r="A473" s="78">
        <v>44519</v>
      </c>
      <c r="B473" s="71">
        <v>476.28</v>
      </c>
      <c r="C473" s="71">
        <v>538.20000000000005</v>
      </c>
      <c r="D473" s="71">
        <v>6.5</v>
      </c>
    </row>
    <row r="474" spans="1:4" x14ac:dyDescent="0.3">
      <c r="A474" s="78">
        <v>44522</v>
      </c>
      <c r="B474" s="71">
        <v>476.52</v>
      </c>
      <c r="C474" s="71">
        <v>537.47</v>
      </c>
      <c r="D474" s="71">
        <v>6.43</v>
      </c>
    </row>
    <row r="475" spans="1:4" x14ac:dyDescent="0.3">
      <c r="A475" s="78">
        <v>44523</v>
      </c>
      <c r="B475" s="71">
        <v>477.15</v>
      </c>
      <c r="C475" s="71">
        <v>537.17999999999995</v>
      </c>
      <c r="D475" s="71">
        <v>6.37</v>
      </c>
    </row>
    <row r="476" spans="1:4" x14ac:dyDescent="0.3">
      <c r="A476" s="78">
        <v>44524</v>
      </c>
      <c r="B476" s="71">
        <v>478.11</v>
      </c>
      <c r="C476" s="71">
        <v>535.72</v>
      </c>
      <c r="D476" s="71">
        <v>6.4</v>
      </c>
    </row>
    <row r="477" spans="1:4" x14ac:dyDescent="0.3">
      <c r="A477" s="78">
        <v>44525</v>
      </c>
      <c r="B477" s="71">
        <v>480.22</v>
      </c>
      <c r="C477" s="71">
        <v>538.95000000000005</v>
      </c>
      <c r="D477" s="71">
        <v>6.44</v>
      </c>
    </row>
    <row r="478" spans="1:4" x14ac:dyDescent="0.3">
      <c r="A478" s="78">
        <v>44526</v>
      </c>
      <c r="B478" s="71">
        <v>483.07</v>
      </c>
      <c r="C478" s="71">
        <v>544.17999999999995</v>
      </c>
      <c r="D478" s="71">
        <v>6.38</v>
      </c>
    </row>
    <row r="479" spans="1:4" x14ac:dyDescent="0.3">
      <c r="A479" s="78">
        <v>44529</v>
      </c>
      <c r="B479" s="71">
        <v>485.86</v>
      </c>
      <c r="C479" s="71">
        <v>548.34</v>
      </c>
      <c r="D479" s="71">
        <v>6.48</v>
      </c>
    </row>
    <row r="480" spans="1:4" x14ac:dyDescent="0.3">
      <c r="A480" s="78">
        <v>44530</v>
      </c>
      <c r="B480" s="71">
        <v>486.28</v>
      </c>
      <c r="C480" s="71">
        <v>552.46</v>
      </c>
      <c r="D480" s="71">
        <v>6.5</v>
      </c>
    </row>
    <row r="481" spans="1:4" x14ac:dyDescent="0.3">
      <c r="A481" s="78">
        <v>44531</v>
      </c>
      <c r="B481" s="71">
        <v>487.98</v>
      </c>
      <c r="C481" s="71">
        <v>552.69000000000005</v>
      </c>
      <c r="D481" s="71">
        <v>6.6</v>
      </c>
    </row>
    <row r="482" spans="1:4" x14ac:dyDescent="0.3">
      <c r="A482" s="78">
        <v>44532</v>
      </c>
      <c r="B482" s="71">
        <v>488.5</v>
      </c>
      <c r="C482" s="71">
        <v>553.13</v>
      </c>
      <c r="D482" s="71">
        <v>6.61</v>
      </c>
    </row>
    <row r="483" spans="1:4" x14ac:dyDescent="0.3">
      <c r="A483" s="78">
        <v>44533</v>
      </c>
      <c r="B483" s="71">
        <v>489.99</v>
      </c>
      <c r="C483" s="71">
        <v>553.44000000000005</v>
      </c>
      <c r="D483" s="71">
        <v>6.65</v>
      </c>
    </row>
    <row r="484" spans="1:4" x14ac:dyDescent="0.3">
      <c r="A484" s="78">
        <v>44536</v>
      </c>
      <c r="B484" s="71">
        <v>491.03</v>
      </c>
      <c r="C484" s="71">
        <v>554.77</v>
      </c>
      <c r="D484" s="71">
        <v>6.66</v>
      </c>
    </row>
    <row r="485" spans="1:4" x14ac:dyDescent="0.3">
      <c r="A485" s="78">
        <v>44537</v>
      </c>
      <c r="B485" s="71">
        <v>492.41</v>
      </c>
      <c r="C485" s="71">
        <v>555.14</v>
      </c>
      <c r="D485" s="71">
        <v>6.62</v>
      </c>
    </row>
    <row r="486" spans="1:4" x14ac:dyDescent="0.3">
      <c r="A486" s="78">
        <v>44538</v>
      </c>
      <c r="B486" s="71">
        <v>493.81</v>
      </c>
      <c r="C486" s="71">
        <v>557.22</v>
      </c>
      <c r="D486" s="71">
        <v>6.7</v>
      </c>
    </row>
    <row r="487" spans="1:4" x14ac:dyDescent="0.3">
      <c r="A487" s="78">
        <v>44539</v>
      </c>
      <c r="B487" s="71">
        <v>495.24</v>
      </c>
      <c r="C487" s="71">
        <v>560.55999999999995</v>
      </c>
      <c r="D487" s="71">
        <v>6.72</v>
      </c>
    </row>
    <row r="488" spans="1:4" x14ac:dyDescent="0.3">
      <c r="A488" s="78">
        <v>44540</v>
      </c>
      <c r="B488" s="71">
        <v>495.32</v>
      </c>
      <c r="C488" s="71">
        <v>558.82000000000005</v>
      </c>
      <c r="D488" s="71">
        <v>6.74</v>
      </c>
    </row>
    <row r="489" spans="1:4" x14ac:dyDescent="0.3">
      <c r="A489" s="78">
        <v>44543</v>
      </c>
      <c r="B489" s="71">
        <v>494.67</v>
      </c>
      <c r="C489" s="71">
        <v>557.44000000000005</v>
      </c>
      <c r="D489" s="71">
        <v>6.74</v>
      </c>
    </row>
    <row r="490" spans="1:4" x14ac:dyDescent="0.3">
      <c r="A490" s="78">
        <v>44544</v>
      </c>
      <c r="B490" s="71">
        <v>488.45</v>
      </c>
      <c r="C490" s="71">
        <v>552</v>
      </c>
      <c r="D490" s="71">
        <v>6.64</v>
      </c>
    </row>
    <row r="491" spans="1:4" x14ac:dyDescent="0.3">
      <c r="A491" s="78">
        <v>44545</v>
      </c>
      <c r="B491" s="71">
        <v>482.02</v>
      </c>
      <c r="C491" s="71">
        <v>543.28</v>
      </c>
      <c r="D491" s="71">
        <v>6.53</v>
      </c>
    </row>
    <row r="492" spans="1:4" x14ac:dyDescent="0.3">
      <c r="A492" s="78">
        <v>44546</v>
      </c>
      <c r="B492" s="71">
        <v>480.02</v>
      </c>
      <c r="C492" s="71">
        <v>543.04999999999995</v>
      </c>
      <c r="D492" s="71">
        <v>6.53</v>
      </c>
    </row>
    <row r="493" spans="1:4" x14ac:dyDescent="0.3">
      <c r="A493" s="78">
        <v>44547</v>
      </c>
      <c r="B493" s="71">
        <v>481.19</v>
      </c>
      <c r="C493" s="71">
        <v>545.19000000000005</v>
      </c>
      <c r="D493" s="71">
        <v>6.53</v>
      </c>
    </row>
    <row r="494" spans="1:4" x14ac:dyDescent="0.3">
      <c r="A494" s="78">
        <v>44550</v>
      </c>
      <c r="B494" s="71">
        <v>480.61</v>
      </c>
      <c r="C494" s="71">
        <v>541.02</v>
      </c>
      <c r="D494" s="71">
        <v>6.47</v>
      </c>
    </row>
    <row r="495" spans="1:4" x14ac:dyDescent="0.3">
      <c r="A495" s="78">
        <v>44551</v>
      </c>
      <c r="B495" s="71">
        <v>481.11</v>
      </c>
      <c r="C495" s="71">
        <v>543.37</v>
      </c>
      <c r="D495" s="71">
        <v>6.51</v>
      </c>
    </row>
    <row r="496" spans="1:4" x14ac:dyDescent="0.3">
      <c r="A496" s="78">
        <v>44552</v>
      </c>
      <c r="B496" s="71">
        <v>479.14</v>
      </c>
      <c r="C496" s="71">
        <v>540.61</v>
      </c>
      <c r="D496" s="71">
        <v>6.49</v>
      </c>
    </row>
    <row r="497" spans="1:4" x14ac:dyDescent="0.3">
      <c r="A497" s="78">
        <v>44553</v>
      </c>
      <c r="B497" s="71">
        <v>478.22</v>
      </c>
      <c r="C497" s="71">
        <v>541.35</v>
      </c>
      <c r="D497" s="71">
        <v>6.52</v>
      </c>
    </row>
    <row r="498" spans="1:4" x14ac:dyDescent="0.3">
      <c r="A498" s="78">
        <v>44554</v>
      </c>
      <c r="B498" s="71">
        <v>477.97</v>
      </c>
      <c r="C498" s="71">
        <v>542.07000000000005</v>
      </c>
      <c r="D498" s="71">
        <v>6.51</v>
      </c>
    </row>
    <row r="499" spans="1:4" x14ac:dyDescent="0.3">
      <c r="A499" s="78">
        <v>44557</v>
      </c>
      <c r="B499" s="71">
        <v>478.48</v>
      </c>
      <c r="C499" s="71">
        <v>541.11</v>
      </c>
      <c r="D499" s="71">
        <v>6.51</v>
      </c>
    </row>
    <row r="500" spans="1:4" x14ac:dyDescent="0.3">
      <c r="A500" s="78">
        <v>44558</v>
      </c>
      <c r="B500" s="71">
        <v>478.12</v>
      </c>
      <c r="C500" s="71">
        <v>541.80999999999995</v>
      </c>
      <c r="D500" s="71">
        <v>6.49</v>
      </c>
    </row>
    <row r="501" spans="1:4" x14ac:dyDescent="0.3">
      <c r="A501" s="78">
        <v>44559</v>
      </c>
      <c r="B501" s="71">
        <v>478.64</v>
      </c>
      <c r="C501" s="71">
        <v>539.91</v>
      </c>
      <c r="D501" s="71">
        <v>6.5</v>
      </c>
    </row>
    <row r="502" spans="1:4" x14ac:dyDescent="0.3">
      <c r="A502" s="78">
        <v>44560</v>
      </c>
      <c r="B502" s="71">
        <v>480.14</v>
      </c>
      <c r="C502" s="71">
        <v>542.61</v>
      </c>
      <c r="D502" s="71">
        <v>6.42</v>
      </c>
    </row>
    <row r="503" spans="1:4" x14ac:dyDescent="0.3">
      <c r="A503" s="78">
        <v>44564</v>
      </c>
      <c r="B503" s="71">
        <v>481.59</v>
      </c>
      <c r="C503" s="71">
        <v>546.79999999999995</v>
      </c>
      <c r="D503" s="71">
        <v>6.48</v>
      </c>
    </row>
    <row r="504" spans="1:4" x14ac:dyDescent="0.3">
      <c r="A504" s="78">
        <v>44565</v>
      </c>
      <c r="B504" s="71">
        <v>482.19</v>
      </c>
      <c r="C504" s="71">
        <v>544.91999999999996</v>
      </c>
      <c r="D504" s="71">
        <v>6.44</v>
      </c>
    </row>
    <row r="505" spans="1:4" x14ac:dyDescent="0.3">
      <c r="A505" s="78">
        <v>44566</v>
      </c>
      <c r="B505" s="71">
        <v>482.55</v>
      </c>
      <c r="C505" s="71">
        <v>545.52</v>
      </c>
      <c r="D505" s="71">
        <v>6.37</v>
      </c>
    </row>
    <row r="506" spans="1:4" x14ac:dyDescent="0.3">
      <c r="A506" s="78">
        <v>44568</v>
      </c>
      <c r="B506" s="71">
        <v>482.79</v>
      </c>
      <c r="C506" s="71">
        <v>546.28</v>
      </c>
      <c r="D506" s="71">
        <v>6.38</v>
      </c>
    </row>
    <row r="507" spans="1:4" x14ac:dyDescent="0.3">
      <c r="A507" s="78">
        <v>44571</v>
      </c>
      <c r="B507" s="71">
        <v>482.96</v>
      </c>
      <c r="C507" s="71">
        <v>546.9</v>
      </c>
      <c r="D507" s="71">
        <v>6.44</v>
      </c>
    </row>
    <row r="508" spans="1:4" x14ac:dyDescent="0.3">
      <c r="A508" s="78">
        <v>44572</v>
      </c>
      <c r="B508" s="71">
        <v>482.32</v>
      </c>
      <c r="C508" s="71">
        <v>546.61</v>
      </c>
      <c r="D508" s="71">
        <v>6.44</v>
      </c>
    </row>
    <row r="509" spans="1:4" x14ac:dyDescent="0.3">
      <c r="A509" s="78">
        <v>44573</v>
      </c>
      <c r="B509" s="71">
        <v>481.49</v>
      </c>
      <c r="C509" s="71">
        <v>547.21</v>
      </c>
      <c r="D509" s="71">
        <v>6.47</v>
      </c>
    </row>
    <row r="510" spans="1:4" x14ac:dyDescent="0.3">
      <c r="A510" s="78">
        <v>44574</v>
      </c>
      <c r="B510" s="71">
        <v>480.83</v>
      </c>
      <c r="C510" s="71">
        <v>551.46</v>
      </c>
      <c r="D510" s="71">
        <v>6.44</v>
      </c>
    </row>
    <row r="511" spans="1:4" x14ac:dyDescent="0.3">
      <c r="A511" s="78">
        <v>44575</v>
      </c>
      <c r="B511" s="71">
        <v>480.88</v>
      </c>
      <c r="C511" s="71">
        <v>550.94000000000005</v>
      </c>
      <c r="D511" s="71">
        <v>6.32</v>
      </c>
    </row>
    <row r="512" spans="1:4" x14ac:dyDescent="0.3">
      <c r="A512" s="78">
        <v>44578</v>
      </c>
      <c r="B512" s="71">
        <v>481.49</v>
      </c>
      <c r="C512" s="71">
        <v>550.01</v>
      </c>
      <c r="D512" s="71">
        <v>6.3</v>
      </c>
    </row>
    <row r="513" spans="1:4" x14ac:dyDescent="0.3">
      <c r="A513" s="78">
        <v>44579</v>
      </c>
      <c r="B513" s="71">
        <v>481.52</v>
      </c>
      <c r="C513" s="71">
        <v>548.74</v>
      </c>
      <c r="D513" s="71">
        <v>6.28</v>
      </c>
    </row>
    <row r="514" spans="1:4" x14ac:dyDescent="0.3">
      <c r="A514" s="78">
        <v>44580</v>
      </c>
      <c r="B514" s="71">
        <v>481.65</v>
      </c>
      <c r="C514" s="71">
        <v>546.14</v>
      </c>
      <c r="D514" s="71">
        <v>6.3</v>
      </c>
    </row>
    <row r="515" spans="1:4" x14ac:dyDescent="0.3">
      <c r="A515" s="78">
        <v>44581</v>
      </c>
      <c r="B515" s="71">
        <v>481.66</v>
      </c>
      <c r="C515" s="71">
        <v>546.54</v>
      </c>
      <c r="D515" s="71">
        <v>6.29</v>
      </c>
    </row>
    <row r="516" spans="1:4" x14ac:dyDescent="0.3">
      <c r="A516" s="78">
        <v>44582</v>
      </c>
      <c r="B516" s="71">
        <v>482.12</v>
      </c>
      <c r="C516" s="71">
        <v>546.67999999999995</v>
      </c>
      <c r="D516" s="71">
        <v>6.3</v>
      </c>
    </row>
    <row r="517" spans="1:4" x14ac:dyDescent="0.3">
      <c r="A517" s="78">
        <v>44585</v>
      </c>
      <c r="B517" s="71">
        <v>481.63</v>
      </c>
      <c r="C517" s="71">
        <v>545.49</v>
      </c>
      <c r="D517" s="71">
        <v>6.17</v>
      </c>
    </row>
    <row r="518" spans="1:4" x14ac:dyDescent="0.3">
      <c r="A518" s="78">
        <v>44586</v>
      </c>
      <c r="B518" s="71">
        <v>482.26</v>
      </c>
      <c r="C518" s="71">
        <v>544.28</v>
      </c>
      <c r="D518" s="71">
        <v>6.14</v>
      </c>
    </row>
    <row r="519" spans="1:4" x14ac:dyDescent="0.3">
      <c r="A519" s="78">
        <v>44587</v>
      </c>
      <c r="B519" s="71">
        <v>482.47</v>
      </c>
      <c r="C519" s="71">
        <v>544.52</v>
      </c>
      <c r="D519" s="71">
        <v>6.1</v>
      </c>
    </row>
    <row r="520" spans="1:4" x14ac:dyDescent="0.3">
      <c r="A520" s="78">
        <v>44588</v>
      </c>
      <c r="B520" s="71">
        <v>482.57</v>
      </c>
      <c r="C520" s="71">
        <v>540.24</v>
      </c>
      <c r="D520" s="71">
        <v>6.13</v>
      </c>
    </row>
    <row r="521" spans="1:4" x14ac:dyDescent="0.3">
      <c r="A521" s="78">
        <v>44592</v>
      </c>
      <c r="B521" s="71">
        <v>482.78</v>
      </c>
      <c r="C521" s="71">
        <v>539.54999999999995</v>
      </c>
      <c r="D521" s="71">
        <v>6.23</v>
      </c>
    </row>
    <row r="522" spans="1:4" x14ac:dyDescent="0.3">
      <c r="A522" s="78">
        <v>44593</v>
      </c>
      <c r="B522" s="71">
        <v>483.38</v>
      </c>
      <c r="C522" s="71">
        <v>544.29</v>
      </c>
      <c r="D522" s="71">
        <v>6.28</v>
      </c>
    </row>
    <row r="523" spans="1:4" x14ac:dyDescent="0.3">
      <c r="A523" s="78">
        <v>44594</v>
      </c>
      <c r="B523" s="71">
        <v>482.52</v>
      </c>
      <c r="C523" s="71">
        <v>545.34</v>
      </c>
      <c r="D523" s="71">
        <v>6.32</v>
      </c>
    </row>
    <row r="524" spans="1:4" x14ac:dyDescent="0.3">
      <c r="A524" s="78">
        <v>44595</v>
      </c>
      <c r="B524" s="71">
        <v>482.3</v>
      </c>
      <c r="C524" s="71">
        <v>544.28</v>
      </c>
      <c r="D524" s="71">
        <v>6.3</v>
      </c>
    </row>
    <row r="525" spans="1:4" x14ac:dyDescent="0.3">
      <c r="A525" s="78">
        <v>44596</v>
      </c>
      <c r="B525" s="71">
        <v>481.63</v>
      </c>
      <c r="C525" s="71">
        <v>552.19000000000005</v>
      </c>
      <c r="D525" s="71">
        <v>6.34</v>
      </c>
    </row>
    <row r="526" spans="1:4" x14ac:dyDescent="0.3">
      <c r="A526" s="78">
        <v>44599</v>
      </c>
      <c r="B526" s="71">
        <v>481.26</v>
      </c>
      <c r="C526" s="71">
        <v>549.65</v>
      </c>
      <c r="D526" s="71">
        <v>6.37</v>
      </c>
    </row>
    <row r="527" spans="1:4" x14ac:dyDescent="0.3">
      <c r="A527" s="78">
        <v>44600</v>
      </c>
      <c r="B527" s="71">
        <v>480.29</v>
      </c>
      <c r="C527" s="71">
        <v>547.77</v>
      </c>
      <c r="D527" s="71">
        <v>6.37</v>
      </c>
    </row>
    <row r="528" spans="1:4" x14ac:dyDescent="0.3">
      <c r="A528" s="78">
        <v>44601</v>
      </c>
      <c r="B528" s="71">
        <v>479.11</v>
      </c>
      <c r="C528" s="71">
        <v>547.42999999999995</v>
      </c>
      <c r="D528" s="71">
        <v>6.41</v>
      </c>
    </row>
    <row r="529" spans="1:4" x14ac:dyDescent="0.3">
      <c r="A529" s="78">
        <v>44602</v>
      </c>
      <c r="B529" s="71">
        <v>479.04</v>
      </c>
      <c r="C529" s="71">
        <v>548.21</v>
      </c>
      <c r="D529" s="71">
        <v>6.41</v>
      </c>
    </row>
    <row r="530" spans="1:4" x14ac:dyDescent="0.3">
      <c r="A530" s="78">
        <v>44603</v>
      </c>
      <c r="B530" s="71">
        <v>478.94</v>
      </c>
      <c r="C530" s="71">
        <v>545.27</v>
      </c>
      <c r="D530" s="71">
        <v>6.38</v>
      </c>
    </row>
    <row r="531" spans="1:4" x14ac:dyDescent="0.3">
      <c r="A531" s="78">
        <v>44606</v>
      </c>
      <c r="B531" s="71">
        <v>478.87</v>
      </c>
      <c r="C531" s="71">
        <v>541.6</v>
      </c>
      <c r="D531" s="71">
        <v>6.19</v>
      </c>
    </row>
    <row r="532" spans="1:4" x14ac:dyDescent="0.3">
      <c r="A532" s="78">
        <v>44607</v>
      </c>
      <c r="B532" s="71">
        <v>479.29</v>
      </c>
      <c r="C532" s="71">
        <v>543.79999999999995</v>
      </c>
      <c r="D532" s="71">
        <v>6.34</v>
      </c>
    </row>
    <row r="533" spans="1:4" x14ac:dyDescent="0.3">
      <c r="A533" s="78">
        <v>44608</v>
      </c>
      <c r="B533" s="71">
        <v>479.13</v>
      </c>
      <c r="C533" s="71">
        <v>545.05999999999995</v>
      </c>
      <c r="D533" s="71">
        <v>6.38</v>
      </c>
    </row>
    <row r="534" spans="1:4" x14ac:dyDescent="0.3">
      <c r="A534" s="78">
        <v>44609</v>
      </c>
      <c r="B534" s="71">
        <v>478.38</v>
      </c>
      <c r="C534" s="71">
        <v>543.44000000000005</v>
      </c>
      <c r="D534" s="71">
        <v>6.3</v>
      </c>
    </row>
    <row r="535" spans="1:4" x14ac:dyDescent="0.3">
      <c r="A535" s="78">
        <v>44610</v>
      </c>
      <c r="B535" s="71">
        <v>479</v>
      </c>
      <c r="C535" s="71">
        <v>544.62</v>
      </c>
      <c r="D535" s="71">
        <v>6.32</v>
      </c>
    </row>
    <row r="536" spans="1:4" x14ac:dyDescent="0.3">
      <c r="A536" s="78">
        <v>44613</v>
      </c>
      <c r="B536" s="71">
        <v>478.7</v>
      </c>
      <c r="C536" s="71">
        <v>543.79999999999995</v>
      </c>
      <c r="D536" s="71">
        <v>6.22</v>
      </c>
    </row>
    <row r="537" spans="1:4" x14ac:dyDescent="0.3">
      <c r="A537" s="78">
        <v>44614</v>
      </c>
      <c r="B537" s="71">
        <v>478.43</v>
      </c>
      <c r="C537" s="71">
        <v>541.67999999999995</v>
      </c>
      <c r="D537" s="71">
        <v>5.99</v>
      </c>
    </row>
    <row r="538" spans="1:4" x14ac:dyDescent="0.3">
      <c r="A538" s="78">
        <v>44615</v>
      </c>
      <c r="B538" s="71">
        <v>478.78</v>
      </c>
      <c r="C538" s="71">
        <v>543.46</v>
      </c>
      <c r="D538" s="71">
        <v>6.03</v>
      </c>
    </row>
    <row r="539" spans="1:4" x14ac:dyDescent="0.3">
      <c r="A539" s="78">
        <v>44616</v>
      </c>
      <c r="B539" s="71">
        <v>479.78</v>
      </c>
      <c r="C539" s="71">
        <v>537.54999999999995</v>
      </c>
      <c r="D539" s="71">
        <v>5.69</v>
      </c>
    </row>
    <row r="540" spans="1:4" x14ac:dyDescent="0.3">
      <c r="A540" s="78">
        <v>44617</v>
      </c>
      <c r="B540" s="71">
        <v>482.12</v>
      </c>
      <c r="C540" s="71">
        <v>539.05999999999995</v>
      </c>
      <c r="D540" s="71">
        <v>5.78</v>
      </c>
    </row>
    <row r="541" spans="1:4" x14ac:dyDescent="0.3">
      <c r="A541" s="78">
        <v>44620</v>
      </c>
      <c r="B541" s="71">
        <v>483.92</v>
      </c>
      <c r="C541" s="71">
        <v>540.97</v>
      </c>
      <c r="D541" s="71">
        <v>4.79</v>
      </c>
    </row>
    <row r="542" spans="1:4" x14ac:dyDescent="0.3">
      <c r="A542" s="78">
        <v>44621</v>
      </c>
      <c r="B542" s="71">
        <v>484.86</v>
      </c>
      <c r="C542" s="71">
        <v>541.98</v>
      </c>
      <c r="D542" s="71">
        <v>4.7699999999999996</v>
      </c>
    </row>
    <row r="543" spans="1:4" x14ac:dyDescent="0.3">
      <c r="A543" s="78">
        <v>44622</v>
      </c>
      <c r="B543" s="71">
        <v>489.36</v>
      </c>
      <c r="C543" s="71">
        <v>543.19000000000005</v>
      </c>
      <c r="D543" s="71">
        <v>4.57</v>
      </c>
    </row>
    <row r="544" spans="1:4" x14ac:dyDescent="0.3">
      <c r="A544" s="78">
        <v>44623</v>
      </c>
      <c r="B544" s="71">
        <v>496.48</v>
      </c>
      <c r="C544" s="71">
        <v>550.4</v>
      </c>
      <c r="D544" s="71">
        <v>4.26</v>
      </c>
    </row>
    <row r="545" spans="1:4" x14ac:dyDescent="0.3">
      <c r="A545" s="78">
        <v>44624</v>
      </c>
      <c r="B545" s="71">
        <v>503.08</v>
      </c>
      <c r="C545" s="71">
        <v>553.49</v>
      </c>
      <c r="D545" s="71">
        <v>4.57</v>
      </c>
    </row>
    <row r="546" spans="1:4" x14ac:dyDescent="0.3">
      <c r="A546" s="78">
        <v>44627</v>
      </c>
      <c r="B546" s="71">
        <v>510.18</v>
      </c>
      <c r="C546" s="71">
        <v>552.83000000000004</v>
      </c>
      <c r="D546" s="71">
        <v>3.74</v>
      </c>
    </row>
    <row r="547" spans="1:4" x14ac:dyDescent="0.3">
      <c r="A547" s="78">
        <v>44629</v>
      </c>
      <c r="B547" s="71">
        <v>512.41</v>
      </c>
      <c r="C547" s="71">
        <v>561.45000000000005</v>
      </c>
      <c r="D547" s="71">
        <v>4.34</v>
      </c>
    </row>
    <row r="548" spans="1:4" x14ac:dyDescent="0.3">
      <c r="A548" s="78">
        <v>44630</v>
      </c>
      <c r="B548" s="71">
        <v>516.01</v>
      </c>
      <c r="C548" s="71">
        <v>569.41999999999996</v>
      </c>
      <c r="D548" s="71">
        <v>4.37</v>
      </c>
    </row>
    <row r="549" spans="1:4" x14ac:dyDescent="0.3">
      <c r="A549" s="78">
        <v>44631</v>
      </c>
      <c r="B549" s="71">
        <v>518.28</v>
      </c>
      <c r="C549" s="71">
        <v>569.07000000000005</v>
      </c>
      <c r="D549" s="71">
        <v>4.55</v>
      </c>
    </row>
    <row r="550" spans="1:4" x14ac:dyDescent="0.3">
      <c r="A550" s="78">
        <v>44634</v>
      </c>
      <c r="B550" s="71">
        <v>514.97</v>
      </c>
      <c r="C550" s="71">
        <v>564.55999999999995</v>
      </c>
      <c r="D550" s="71">
        <v>4.66</v>
      </c>
    </row>
    <row r="551" spans="1:4" x14ac:dyDescent="0.3">
      <c r="A551" s="78">
        <v>44635</v>
      </c>
      <c r="B551" s="71">
        <v>507.94</v>
      </c>
      <c r="C551" s="71">
        <v>558.53</v>
      </c>
      <c r="D551" s="71">
        <v>4.6100000000000003</v>
      </c>
    </row>
    <row r="552" spans="1:4" x14ac:dyDescent="0.3">
      <c r="A552" s="78">
        <v>44636</v>
      </c>
      <c r="B552" s="71">
        <v>499.04</v>
      </c>
      <c r="C552" s="71">
        <v>548.89</v>
      </c>
      <c r="D552" s="71">
        <v>4.6500000000000004</v>
      </c>
    </row>
    <row r="553" spans="1:4" x14ac:dyDescent="0.3">
      <c r="A553" s="78">
        <v>44637</v>
      </c>
      <c r="B553" s="71">
        <v>490.49</v>
      </c>
      <c r="C553" s="71">
        <v>541.89</v>
      </c>
      <c r="D553" s="71">
        <v>4.6500000000000004</v>
      </c>
    </row>
    <row r="554" spans="1:4" x14ac:dyDescent="0.3">
      <c r="A554" s="78">
        <v>44638</v>
      </c>
      <c r="B554" s="71">
        <v>488.6</v>
      </c>
      <c r="C554" s="71">
        <v>539.32000000000005</v>
      </c>
      <c r="D554" s="71">
        <v>4.79</v>
      </c>
    </row>
    <row r="555" spans="1:4" x14ac:dyDescent="0.3">
      <c r="A555" s="78">
        <v>44641</v>
      </c>
      <c r="B555" s="71">
        <v>488.77</v>
      </c>
      <c r="C555" s="71">
        <v>539.75</v>
      </c>
      <c r="D555" s="71">
        <v>4.6900000000000004</v>
      </c>
    </row>
    <row r="556" spans="1:4" x14ac:dyDescent="0.3">
      <c r="A556" s="78">
        <v>44642</v>
      </c>
      <c r="B556" s="71">
        <v>488.86</v>
      </c>
      <c r="C556" s="71">
        <v>537.94000000000005</v>
      </c>
      <c r="D556" s="71">
        <v>4.68</v>
      </c>
    </row>
    <row r="557" spans="1:4" x14ac:dyDescent="0.3">
      <c r="A557" s="78">
        <v>44643</v>
      </c>
      <c r="B557" s="71">
        <v>489.15</v>
      </c>
      <c r="C557" s="71">
        <v>538.16</v>
      </c>
      <c r="D557" s="71">
        <v>4.7699999999999996</v>
      </c>
    </row>
    <row r="558" spans="1:4" x14ac:dyDescent="0.3">
      <c r="A558" s="78">
        <v>44644</v>
      </c>
      <c r="B558" s="71">
        <v>489.81</v>
      </c>
      <c r="C558" s="71">
        <v>538.20000000000005</v>
      </c>
      <c r="D558" s="71">
        <v>5.14</v>
      </c>
    </row>
    <row r="559" spans="1:4" x14ac:dyDescent="0.3">
      <c r="A559" s="78">
        <v>44645</v>
      </c>
      <c r="B559" s="71">
        <v>490.3</v>
      </c>
      <c r="C559" s="71">
        <v>540.07000000000005</v>
      </c>
      <c r="D559" s="71">
        <v>5.23</v>
      </c>
    </row>
    <row r="560" spans="1:4" x14ac:dyDescent="0.3">
      <c r="A560" s="78">
        <v>44648</v>
      </c>
      <c r="B560" s="71">
        <v>490.37</v>
      </c>
      <c r="C560" s="71">
        <v>538.91999999999996</v>
      </c>
      <c r="D560" s="71">
        <v>5.23</v>
      </c>
    </row>
    <row r="561" spans="1:4" x14ac:dyDescent="0.3">
      <c r="A561" s="78">
        <v>44649</v>
      </c>
      <c r="B561" s="71">
        <v>490.4</v>
      </c>
      <c r="C561" s="71">
        <v>541.6</v>
      </c>
      <c r="D561" s="71">
        <v>5.77</v>
      </c>
    </row>
    <row r="562" spans="1:4" x14ac:dyDescent="0.3">
      <c r="A562" s="78">
        <v>44650</v>
      </c>
      <c r="B562" s="71">
        <v>487.77</v>
      </c>
      <c r="C562" s="71">
        <v>542.74</v>
      </c>
      <c r="D562" s="71">
        <v>5.83</v>
      </c>
    </row>
    <row r="563" spans="1:4" x14ac:dyDescent="0.3">
      <c r="A563" s="78">
        <v>44651</v>
      </c>
      <c r="B563" s="71">
        <v>485.91</v>
      </c>
      <c r="C563" s="71">
        <v>539.21</v>
      </c>
      <c r="D563" s="71">
        <v>5.98</v>
      </c>
    </row>
    <row r="564" spans="1:4" x14ac:dyDescent="0.3">
      <c r="A564" s="78">
        <v>44652</v>
      </c>
      <c r="B564" s="71">
        <v>484.78</v>
      </c>
      <c r="C564" s="71">
        <v>536.26</v>
      </c>
      <c r="D564" s="71">
        <v>5.81</v>
      </c>
    </row>
    <row r="565" spans="1:4" x14ac:dyDescent="0.3">
      <c r="A565" s="78">
        <v>44655</v>
      </c>
      <c r="B565" s="71">
        <v>483.15</v>
      </c>
      <c r="C565" s="71">
        <v>531.61</v>
      </c>
      <c r="D565" s="71">
        <v>5.81</v>
      </c>
    </row>
    <row r="566" spans="1:4" x14ac:dyDescent="0.3">
      <c r="A566" s="78">
        <v>44656</v>
      </c>
      <c r="B566" s="71">
        <v>481.59</v>
      </c>
      <c r="C566" s="71">
        <v>528.26</v>
      </c>
      <c r="D566" s="71">
        <v>5.79</v>
      </c>
    </row>
    <row r="567" spans="1:4" x14ac:dyDescent="0.3">
      <c r="A567" s="78">
        <v>44657</v>
      </c>
      <c r="B567" s="71">
        <v>479.38</v>
      </c>
      <c r="C567" s="71">
        <v>523.20000000000005</v>
      </c>
      <c r="D567" s="71">
        <v>5.85</v>
      </c>
    </row>
    <row r="568" spans="1:4" x14ac:dyDescent="0.3">
      <c r="A568" s="78">
        <v>44658</v>
      </c>
      <c r="B568" s="71">
        <v>476.92</v>
      </c>
      <c r="C568" s="71">
        <v>519.51</v>
      </c>
      <c r="D568" s="71">
        <v>6.26</v>
      </c>
    </row>
    <row r="569" spans="1:4" x14ac:dyDescent="0.3">
      <c r="A569" s="78">
        <v>44659</v>
      </c>
      <c r="B569" s="71">
        <v>475.69</v>
      </c>
      <c r="C569" s="71">
        <v>517.79</v>
      </c>
      <c r="D569" s="71">
        <v>6.37</v>
      </c>
    </row>
    <row r="570" spans="1:4" x14ac:dyDescent="0.3">
      <c r="A570" s="78">
        <v>44662</v>
      </c>
      <c r="B570" s="71">
        <v>474.84</v>
      </c>
      <c r="C570" s="71">
        <v>518.15</v>
      </c>
      <c r="D570" s="71">
        <v>6.06</v>
      </c>
    </row>
    <row r="571" spans="1:4" x14ac:dyDescent="0.3">
      <c r="A571" s="78">
        <v>44663</v>
      </c>
      <c r="B571" s="71">
        <v>473.13</v>
      </c>
      <c r="C571" s="71">
        <v>514.20000000000005</v>
      </c>
      <c r="D571" s="71">
        <v>5.96</v>
      </c>
    </row>
    <row r="572" spans="1:4" x14ac:dyDescent="0.3">
      <c r="A572" s="78">
        <v>44664</v>
      </c>
      <c r="B572" s="71">
        <v>472.43</v>
      </c>
      <c r="C572" s="71">
        <v>511.45</v>
      </c>
      <c r="D572" s="71">
        <v>5.91</v>
      </c>
    </row>
    <row r="573" spans="1:4" x14ac:dyDescent="0.3">
      <c r="A573" s="78">
        <v>44665</v>
      </c>
      <c r="B573" s="71">
        <v>471.51</v>
      </c>
      <c r="C573" s="71">
        <v>514.17999999999995</v>
      </c>
      <c r="D573" s="71">
        <v>5.79</v>
      </c>
    </row>
    <row r="574" spans="1:4" x14ac:dyDescent="0.3">
      <c r="A574" s="78">
        <v>44666</v>
      </c>
      <c r="B574" s="71">
        <v>471.44</v>
      </c>
      <c r="C574" s="71">
        <v>509.53</v>
      </c>
      <c r="D574" s="71">
        <v>5.89</v>
      </c>
    </row>
    <row r="575" spans="1:4" x14ac:dyDescent="0.3">
      <c r="A575" s="78">
        <v>44669</v>
      </c>
      <c r="B575" s="71">
        <v>471.35</v>
      </c>
      <c r="C575" s="71">
        <v>509.11</v>
      </c>
      <c r="D575" s="71">
        <v>5.97</v>
      </c>
    </row>
    <row r="576" spans="1:4" x14ac:dyDescent="0.3">
      <c r="A576" s="78">
        <v>44670</v>
      </c>
      <c r="B576" s="71">
        <v>470.83</v>
      </c>
      <c r="C576" s="71">
        <v>508.07</v>
      </c>
      <c r="D576" s="71">
        <v>5.96</v>
      </c>
    </row>
    <row r="577" spans="1:4" x14ac:dyDescent="0.3">
      <c r="A577" s="78">
        <v>44671</v>
      </c>
      <c r="B577" s="71">
        <v>469.21</v>
      </c>
      <c r="C577" s="71">
        <v>509.33</v>
      </c>
      <c r="D577" s="71">
        <v>6.07</v>
      </c>
    </row>
    <row r="578" spans="1:4" x14ac:dyDescent="0.3">
      <c r="A578" s="78">
        <v>44672</v>
      </c>
      <c r="B578" s="71">
        <v>467.77</v>
      </c>
      <c r="C578" s="71">
        <v>509.82</v>
      </c>
      <c r="D578" s="71">
        <v>6.3</v>
      </c>
    </row>
    <row r="579" spans="1:4" x14ac:dyDescent="0.3">
      <c r="A579" s="78">
        <v>44673</v>
      </c>
      <c r="B579" s="71">
        <v>467.28</v>
      </c>
      <c r="C579" s="71">
        <v>505.36</v>
      </c>
      <c r="D579" s="71">
        <v>6.4</v>
      </c>
    </row>
    <row r="580" spans="1:4" x14ac:dyDescent="0.3">
      <c r="A580" s="78">
        <v>44676</v>
      </c>
      <c r="B580" s="71">
        <v>466.52</v>
      </c>
      <c r="C580" s="71">
        <v>500.53</v>
      </c>
      <c r="D580" s="71">
        <v>6.38</v>
      </c>
    </row>
    <row r="581" spans="1:4" x14ac:dyDescent="0.3">
      <c r="A581" s="78">
        <v>44677</v>
      </c>
      <c r="B581" s="71">
        <v>463.14</v>
      </c>
      <c r="C581" s="71">
        <v>495.05</v>
      </c>
      <c r="D581" s="71">
        <v>6.39</v>
      </c>
    </row>
    <row r="582" spans="1:4" x14ac:dyDescent="0.3">
      <c r="A582" s="78">
        <v>44678</v>
      </c>
      <c r="B582" s="71">
        <v>459.98</v>
      </c>
      <c r="C582" s="71">
        <v>487.9</v>
      </c>
      <c r="D582" s="71">
        <v>6.32</v>
      </c>
    </row>
    <row r="583" spans="1:4" x14ac:dyDescent="0.3">
      <c r="A583" s="78">
        <v>44679</v>
      </c>
      <c r="B583" s="71">
        <v>456.67</v>
      </c>
      <c r="C583" s="71">
        <v>479.32</v>
      </c>
      <c r="D583" s="71">
        <v>6.32</v>
      </c>
    </row>
    <row r="584" spans="1:4" x14ac:dyDescent="0.3">
      <c r="A584" s="78">
        <v>44680</v>
      </c>
      <c r="B584" s="71">
        <v>453.26</v>
      </c>
      <c r="C584" s="71">
        <v>478.91</v>
      </c>
      <c r="D584" s="71">
        <v>6.4</v>
      </c>
    </row>
    <row r="585" spans="1:4" x14ac:dyDescent="0.3">
      <c r="A585" s="78">
        <v>44683</v>
      </c>
      <c r="B585" s="71">
        <v>449.65</v>
      </c>
      <c r="C585" s="71">
        <v>473.26</v>
      </c>
      <c r="D585" s="71">
        <v>6.34</v>
      </c>
    </row>
    <row r="586" spans="1:4" x14ac:dyDescent="0.3">
      <c r="A586" s="78">
        <v>44684</v>
      </c>
      <c r="B586" s="71">
        <v>450.79</v>
      </c>
      <c r="C586" s="71">
        <v>473.51</v>
      </c>
      <c r="D586" s="71">
        <v>6.51</v>
      </c>
    </row>
    <row r="587" spans="1:4" x14ac:dyDescent="0.3">
      <c r="A587" s="78">
        <v>44685</v>
      </c>
      <c r="B587" s="71">
        <v>454.63</v>
      </c>
      <c r="C587" s="71">
        <v>478.59</v>
      </c>
      <c r="D587" s="71">
        <v>6.61</v>
      </c>
    </row>
    <row r="588" spans="1:4" x14ac:dyDescent="0.3">
      <c r="A588" s="78">
        <v>44686</v>
      </c>
      <c r="B588" s="71">
        <v>464.49</v>
      </c>
      <c r="C588" s="71">
        <v>492.31</v>
      </c>
      <c r="D588" s="71">
        <v>7.02</v>
      </c>
    </row>
    <row r="589" spans="1:4" x14ac:dyDescent="0.3">
      <c r="A589" s="78">
        <v>44687</v>
      </c>
      <c r="B589" s="71">
        <v>474.38</v>
      </c>
      <c r="C589" s="71">
        <v>502.08</v>
      </c>
      <c r="D589" s="71">
        <v>7.08</v>
      </c>
    </row>
    <row r="590" spans="1:4" x14ac:dyDescent="0.3">
      <c r="A590" s="78">
        <v>44691</v>
      </c>
      <c r="B590" s="71">
        <v>472.64</v>
      </c>
      <c r="C590" s="71">
        <v>498.82</v>
      </c>
      <c r="D590" s="71">
        <v>6.81</v>
      </c>
    </row>
    <row r="591" spans="1:4" x14ac:dyDescent="0.3">
      <c r="A591" s="78">
        <v>44692</v>
      </c>
      <c r="B591" s="71">
        <v>466.87</v>
      </c>
      <c r="C591" s="71">
        <v>492.22</v>
      </c>
      <c r="D591" s="71">
        <v>6.86</v>
      </c>
    </row>
    <row r="592" spans="1:4" x14ac:dyDescent="0.3">
      <c r="A592" s="78">
        <v>44693</v>
      </c>
      <c r="B592" s="71">
        <v>460.13</v>
      </c>
      <c r="C592" s="71">
        <v>480.24</v>
      </c>
      <c r="D592" s="71">
        <v>7.02</v>
      </c>
    </row>
    <row r="593" spans="1:4" x14ac:dyDescent="0.3">
      <c r="A593" s="78">
        <v>44694</v>
      </c>
      <c r="B593" s="71">
        <v>455.94</v>
      </c>
      <c r="C593" s="71">
        <v>473.68</v>
      </c>
      <c r="D593" s="71">
        <v>7.07</v>
      </c>
    </row>
    <row r="594" spans="1:4" x14ac:dyDescent="0.3">
      <c r="A594" s="78">
        <v>44697</v>
      </c>
      <c r="B594" s="71">
        <v>454.99</v>
      </c>
      <c r="C594" s="71">
        <v>474.78</v>
      </c>
      <c r="D594" s="71">
        <v>7.21</v>
      </c>
    </row>
    <row r="595" spans="1:4" x14ac:dyDescent="0.3">
      <c r="A595" s="78">
        <v>44698</v>
      </c>
      <c r="B595" s="71">
        <v>454.86</v>
      </c>
      <c r="C595" s="71">
        <v>478.29</v>
      </c>
      <c r="D595" s="71">
        <v>7.18</v>
      </c>
    </row>
    <row r="596" spans="1:4" x14ac:dyDescent="0.3">
      <c r="A596" s="78">
        <v>44699</v>
      </c>
      <c r="B596" s="71">
        <v>457.49</v>
      </c>
      <c r="C596" s="71">
        <v>481.19</v>
      </c>
      <c r="D596" s="71">
        <v>7.22</v>
      </c>
    </row>
    <row r="597" spans="1:4" x14ac:dyDescent="0.3">
      <c r="A597" s="78">
        <v>44700</v>
      </c>
      <c r="B597" s="71">
        <v>459.4</v>
      </c>
      <c r="C597" s="71">
        <v>484.07</v>
      </c>
      <c r="D597" s="71">
        <v>7.4</v>
      </c>
    </row>
    <row r="598" spans="1:4" x14ac:dyDescent="0.3">
      <c r="A598" s="78">
        <v>44701</v>
      </c>
      <c r="B598" s="71">
        <v>458.98</v>
      </c>
      <c r="C598" s="71">
        <v>485.74</v>
      </c>
      <c r="D598" s="71">
        <v>7.81</v>
      </c>
    </row>
    <row r="599" spans="1:4" x14ac:dyDescent="0.3">
      <c r="A599" s="78">
        <v>44704</v>
      </c>
      <c r="B599" s="71">
        <v>455.73</v>
      </c>
      <c r="C599" s="71">
        <v>486.58</v>
      </c>
      <c r="D599" s="71">
        <v>7.89</v>
      </c>
    </row>
    <row r="600" spans="1:4" x14ac:dyDescent="0.3">
      <c r="A600" s="78">
        <v>44705</v>
      </c>
      <c r="B600" s="71">
        <v>452.7</v>
      </c>
      <c r="C600" s="71">
        <v>484.71</v>
      </c>
      <c r="D600" s="71">
        <v>8.02</v>
      </c>
    </row>
    <row r="601" spans="1:4" x14ac:dyDescent="0.3">
      <c r="A601" s="78">
        <v>44706</v>
      </c>
      <c r="B601" s="71">
        <v>450.71</v>
      </c>
      <c r="C601" s="71">
        <v>480.77</v>
      </c>
      <c r="D601" s="71">
        <v>8.0399999999999991</v>
      </c>
    </row>
    <row r="602" spans="1:4" x14ac:dyDescent="0.3">
      <c r="A602" s="78">
        <v>44707</v>
      </c>
      <c r="B602" s="71">
        <v>447.17</v>
      </c>
      <c r="C602" s="71">
        <v>479.19</v>
      </c>
      <c r="D602" s="71">
        <v>7.04</v>
      </c>
    </row>
    <row r="603" spans="1:4" x14ac:dyDescent="0.3">
      <c r="A603" s="78">
        <v>44708</v>
      </c>
      <c r="B603" s="71">
        <v>448.18</v>
      </c>
      <c r="C603" s="71">
        <v>479.46</v>
      </c>
      <c r="D603" s="71">
        <v>6.83</v>
      </c>
    </row>
    <row r="604" spans="1:4" x14ac:dyDescent="0.3">
      <c r="A604" s="78">
        <v>44711</v>
      </c>
      <c r="B604" s="71">
        <v>449.56</v>
      </c>
      <c r="C604" s="71">
        <v>484.4</v>
      </c>
      <c r="D604" s="71">
        <v>7.34</v>
      </c>
    </row>
    <row r="605" spans="1:4" x14ac:dyDescent="0.3">
      <c r="A605" s="78">
        <v>44712</v>
      </c>
      <c r="B605" s="71">
        <v>447.99</v>
      </c>
      <c r="C605" s="71">
        <v>478.9</v>
      </c>
      <c r="D605" s="71">
        <v>7.33</v>
      </c>
    </row>
    <row r="606" spans="1:4" x14ac:dyDescent="0.3">
      <c r="A606" s="78">
        <v>44713</v>
      </c>
      <c r="B606" s="71">
        <v>445.64</v>
      </c>
      <c r="C606" s="71">
        <v>477.59</v>
      </c>
      <c r="D606" s="71">
        <v>7.27</v>
      </c>
    </row>
    <row r="607" spans="1:4" x14ac:dyDescent="0.3">
      <c r="A607" s="78">
        <v>44714</v>
      </c>
      <c r="B607" s="71">
        <v>443.26</v>
      </c>
      <c r="C607" s="71">
        <v>473.98</v>
      </c>
      <c r="D607" s="71">
        <v>7.19</v>
      </c>
    </row>
    <row r="608" spans="1:4" x14ac:dyDescent="0.3">
      <c r="A608" s="78">
        <v>44715</v>
      </c>
      <c r="B608" s="71">
        <v>440.15</v>
      </c>
      <c r="C608" s="71">
        <v>472.59</v>
      </c>
      <c r="D608" s="71">
        <v>7.14</v>
      </c>
    </row>
    <row r="609" spans="1:4" x14ac:dyDescent="0.3">
      <c r="A609" s="78">
        <v>44718</v>
      </c>
      <c r="B609" s="71">
        <v>437.62</v>
      </c>
      <c r="C609" s="71">
        <v>469.39</v>
      </c>
      <c r="D609" s="71">
        <v>7.19</v>
      </c>
    </row>
    <row r="610" spans="1:4" x14ac:dyDescent="0.3">
      <c r="A610" s="78">
        <v>44719</v>
      </c>
      <c r="B610" s="71">
        <v>433.87</v>
      </c>
      <c r="C610" s="71">
        <v>463.11</v>
      </c>
      <c r="D610" s="71">
        <v>7.11</v>
      </c>
    </row>
    <row r="611" spans="1:4" x14ac:dyDescent="0.3">
      <c r="A611" s="78">
        <v>44720</v>
      </c>
      <c r="B611" s="71">
        <v>430.79</v>
      </c>
      <c r="C611" s="71">
        <v>461.63</v>
      </c>
      <c r="D611" s="71">
        <v>7.17</v>
      </c>
    </row>
    <row r="612" spans="1:4" x14ac:dyDescent="0.3">
      <c r="A612" s="78">
        <v>44721</v>
      </c>
      <c r="B612" s="71">
        <v>426.85</v>
      </c>
      <c r="C612" s="71">
        <v>457.46</v>
      </c>
      <c r="D612" s="71">
        <v>7.4</v>
      </c>
    </row>
    <row r="613" spans="1:4" x14ac:dyDescent="0.3">
      <c r="A613" s="78">
        <v>44722</v>
      </c>
      <c r="B613" s="71">
        <v>421.95</v>
      </c>
      <c r="C613" s="71">
        <v>446.89</v>
      </c>
      <c r="D613" s="71">
        <v>7.39</v>
      </c>
    </row>
    <row r="614" spans="1:4" x14ac:dyDescent="0.3">
      <c r="A614" s="78">
        <v>44725</v>
      </c>
      <c r="B614" s="71">
        <v>418.64</v>
      </c>
      <c r="C614" s="71">
        <v>438.19</v>
      </c>
      <c r="D614" s="71">
        <v>7.37</v>
      </c>
    </row>
    <row r="615" spans="1:4" x14ac:dyDescent="0.3">
      <c r="A615" s="78">
        <v>44726</v>
      </c>
      <c r="B615" s="71">
        <v>419.63</v>
      </c>
      <c r="C615" s="71">
        <v>437.93</v>
      </c>
      <c r="D615" s="71">
        <v>7.39</v>
      </c>
    </row>
    <row r="616" spans="1:4" x14ac:dyDescent="0.3">
      <c r="A616" s="78">
        <v>44727</v>
      </c>
      <c r="B616" s="71">
        <v>424.42</v>
      </c>
      <c r="C616" s="71">
        <v>444.75</v>
      </c>
      <c r="D616" s="71">
        <v>7.49</v>
      </c>
    </row>
    <row r="617" spans="1:4" x14ac:dyDescent="0.3">
      <c r="A617" s="78">
        <v>44728</v>
      </c>
      <c r="B617" s="71">
        <v>427.53</v>
      </c>
      <c r="C617" s="71">
        <v>444.67</v>
      </c>
      <c r="D617" s="71">
        <v>7.56</v>
      </c>
    </row>
    <row r="618" spans="1:4" x14ac:dyDescent="0.3">
      <c r="A618" s="78">
        <v>44729</v>
      </c>
      <c r="B618" s="71">
        <v>425.3</v>
      </c>
      <c r="C618" s="71">
        <v>447.29</v>
      </c>
      <c r="D618" s="71">
        <v>7.53</v>
      </c>
    </row>
    <row r="619" spans="1:4" x14ac:dyDescent="0.3">
      <c r="A619" s="78">
        <v>44732</v>
      </c>
      <c r="B619" s="71">
        <v>421.03</v>
      </c>
      <c r="C619" s="71">
        <v>443.47</v>
      </c>
      <c r="D619" s="71">
        <v>7.51</v>
      </c>
    </row>
    <row r="620" spans="1:4" x14ac:dyDescent="0.3">
      <c r="A620" s="78">
        <v>44733</v>
      </c>
      <c r="B620" s="71">
        <v>417.01</v>
      </c>
      <c r="C620" s="71">
        <v>440.07</v>
      </c>
      <c r="D620" s="71">
        <v>7.65</v>
      </c>
    </row>
    <row r="621" spans="1:4" x14ac:dyDescent="0.3">
      <c r="A621" s="78">
        <v>44734</v>
      </c>
      <c r="B621" s="71">
        <v>412.62</v>
      </c>
      <c r="C621" s="71">
        <v>434.08</v>
      </c>
      <c r="D621" s="71">
        <v>7.76</v>
      </c>
    </row>
    <row r="622" spans="1:4" x14ac:dyDescent="0.3">
      <c r="A622" s="78">
        <v>44735</v>
      </c>
      <c r="B622" s="71">
        <v>410.82</v>
      </c>
      <c r="C622" s="71">
        <v>431.48</v>
      </c>
      <c r="D622" s="71">
        <v>7.74</v>
      </c>
    </row>
    <row r="623" spans="1:4" x14ac:dyDescent="0.3">
      <c r="A623" s="78">
        <v>44736</v>
      </c>
      <c r="B623" s="71">
        <v>408.56</v>
      </c>
      <c r="C623" s="71">
        <v>430.54</v>
      </c>
      <c r="D623" s="71">
        <v>7.67</v>
      </c>
    </row>
    <row r="624" spans="1:4" x14ac:dyDescent="0.3">
      <c r="A624" s="78">
        <v>44739</v>
      </c>
      <c r="B624" s="71">
        <v>409.64</v>
      </c>
      <c r="C624" s="71">
        <v>433.52</v>
      </c>
      <c r="D624" s="71">
        <v>7.69</v>
      </c>
    </row>
    <row r="625" spans="1:4" x14ac:dyDescent="0.3">
      <c r="A625" s="78">
        <v>44740</v>
      </c>
      <c r="B625" s="71">
        <v>408.39</v>
      </c>
      <c r="C625" s="71">
        <v>431.95</v>
      </c>
      <c r="D625" s="71">
        <v>7.72</v>
      </c>
    </row>
    <row r="626" spans="1:4" x14ac:dyDescent="0.3">
      <c r="A626" s="78">
        <v>44741</v>
      </c>
      <c r="B626" s="71">
        <v>408.31</v>
      </c>
      <c r="C626" s="71">
        <v>429.75</v>
      </c>
      <c r="D626" s="71">
        <v>7.83</v>
      </c>
    </row>
    <row r="627" spans="1:4" x14ac:dyDescent="0.3">
      <c r="A627" s="78">
        <v>44742</v>
      </c>
      <c r="B627" s="71">
        <v>407.21</v>
      </c>
      <c r="C627" s="71">
        <v>423.54</v>
      </c>
      <c r="D627" s="71">
        <v>7.75</v>
      </c>
    </row>
    <row r="628" spans="1:4" x14ac:dyDescent="0.3">
      <c r="A628" s="78">
        <v>44743</v>
      </c>
      <c r="B628" s="71">
        <v>407.95</v>
      </c>
      <c r="C628" s="71">
        <v>426.35</v>
      </c>
      <c r="D628" s="71">
        <v>7.46</v>
      </c>
    </row>
    <row r="629" spans="1:4" x14ac:dyDescent="0.3">
      <c r="A629" s="78">
        <v>44746</v>
      </c>
      <c r="B629" s="71">
        <v>407.52</v>
      </c>
      <c r="C629" s="71">
        <v>425.9</v>
      </c>
      <c r="D629" s="71">
        <v>7.41</v>
      </c>
    </row>
    <row r="630" spans="1:4" x14ac:dyDescent="0.3">
      <c r="A630" s="78">
        <v>44748</v>
      </c>
      <c r="B630" s="71">
        <v>408.2</v>
      </c>
      <c r="C630" s="71">
        <v>416.32</v>
      </c>
      <c r="D630" s="71">
        <v>6.61</v>
      </c>
    </row>
    <row r="631" spans="1:4" x14ac:dyDescent="0.3">
      <c r="A631" s="78">
        <v>44749</v>
      </c>
      <c r="B631" s="71">
        <v>409.38</v>
      </c>
      <c r="C631" s="71">
        <v>417.16</v>
      </c>
      <c r="D631" s="71">
        <v>6.5</v>
      </c>
    </row>
    <row r="632" spans="1:4" x14ac:dyDescent="0.3">
      <c r="A632" s="78">
        <v>44750</v>
      </c>
      <c r="B632" s="71">
        <v>410.67</v>
      </c>
      <c r="C632" s="71">
        <v>416.5</v>
      </c>
      <c r="D632" s="71">
        <v>6.72</v>
      </c>
    </row>
    <row r="633" spans="1:4" x14ac:dyDescent="0.3">
      <c r="A633" s="78">
        <v>44753</v>
      </c>
      <c r="B633" s="71">
        <v>410.96</v>
      </c>
      <c r="C633" s="71">
        <v>415.6</v>
      </c>
      <c r="D633" s="71">
        <v>6.69</v>
      </c>
    </row>
    <row r="634" spans="1:4" x14ac:dyDescent="0.3">
      <c r="A634" s="78">
        <v>44754</v>
      </c>
      <c r="B634" s="71">
        <v>411.04</v>
      </c>
      <c r="C634" s="71">
        <v>411.9</v>
      </c>
      <c r="D634" s="71">
        <v>7.02</v>
      </c>
    </row>
    <row r="635" spans="1:4" x14ac:dyDescent="0.3">
      <c r="A635" s="78">
        <v>44755</v>
      </c>
      <c r="B635" s="71">
        <v>411.84</v>
      </c>
      <c r="C635" s="71">
        <v>414.23</v>
      </c>
      <c r="D635" s="71">
        <v>7.06</v>
      </c>
    </row>
    <row r="636" spans="1:4" x14ac:dyDescent="0.3">
      <c r="A636" s="78">
        <v>44756</v>
      </c>
      <c r="B636" s="71">
        <v>412.63</v>
      </c>
      <c r="C636" s="71">
        <v>413.17</v>
      </c>
      <c r="D636" s="71">
        <v>7.07</v>
      </c>
    </row>
    <row r="637" spans="1:4" x14ac:dyDescent="0.3">
      <c r="A637" s="78">
        <v>44757</v>
      </c>
      <c r="B637" s="71">
        <v>413.42</v>
      </c>
      <c r="C637" s="71">
        <v>415.86</v>
      </c>
      <c r="D637" s="71">
        <v>7.25</v>
      </c>
    </row>
    <row r="638" spans="1:4" x14ac:dyDescent="0.3">
      <c r="A638" s="78">
        <v>44760</v>
      </c>
      <c r="B638" s="71">
        <v>415.05</v>
      </c>
      <c r="C638" s="71">
        <v>421.48</v>
      </c>
      <c r="D638" s="71">
        <v>7.37</v>
      </c>
    </row>
    <row r="639" spans="1:4" x14ac:dyDescent="0.3">
      <c r="A639" s="78">
        <v>44761</v>
      </c>
      <c r="B639" s="71">
        <v>415.35</v>
      </c>
      <c r="C639" s="71">
        <v>425.94</v>
      </c>
      <c r="D639" s="71">
        <v>7.53</v>
      </c>
    </row>
    <row r="640" spans="1:4" x14ac:dyDescent="0.3">
      <c r="A640" s="78">
        <v>44762</v>
      </c>
      <c r="B640" s="71">
        <v>415.6</v>
      </c>
      <c r="C640" s="71">
        <v>423.66</v>
      </c>
      <c r="D640" s="71">
        <v>7.55</v>
      </c>
    </row>
    <row r="641" spans="1:4" x14ac:dyDescent="0.3">
      <c r="A641" s="78">
        <v>44763</v>
      </c>
      <c r="B641" s="71">
        <v>414.84</v>
      </c>
      <c r="C641" s="71">
        <v>422.76</v>
      </c>
      <c r="D641" s="71">
        <v>7.24</v>
      </c>
    </row>
    <row r="642" spans="1:4" x14ac:dyDescent="0.3">
      <c r="A642" s="78">
        <v>44764</v>
      </c>
      <c r="B642" s="71">
        <v>413.1</v>
      </c>
      <c r="C642" s="71">
        <v>420.08</v>
      </c>
      <c r="D642" s="71">
        <v>7.17</v>
      </c>
    </row>
    <row r="643" spans="1:4" x14ac:dyDescent="0.3">
      <c r="A643" s="78">
        <v>44767</v>
      </c>
      <c r="B643" s="71">
        <v>411.32</v>
      </c>
      <c r="C643" s="71">
        <v>420.86</v>
      </c>
      <c r="D643" s="71">
        <v>7.09</v>
      </c>
    </row>
    <row r="644" spans="1:4" x14ac:dyDescent="0.3">
      <c r="A644" s="78">
        <v>44768</v>
      </c>
      <c r="B644" s="71">
        <v>409.43</v>
      </c>
      <c r="C644" s="71">
        <v>415.57</v>
      </c>
      <c r="D644" s="71">
        <v>6.98</v>
      </c>
    </row>
    <row r="645" spans="1:4" x14ac:dyDescent="0.3">
      <c r="A645" s="78">
        <v>44769</v>
      </c>
      <c r="B645" s="71">
        <v>407.85</v>
      </c>
      <c r="C645" s="71">
        <v>414.17</v>
      </c>
      <c r="D645" s="71">
        <v>6.79</v>
      </c>
    </row>
    <row r="646" spans="1:4" x14ac:dyDescent="0.3">
      <c r="A646" s="78">
        <v>44770</v>
      </c>
      <c r="B646" s="71">
        <v>406.69</v>
      </c>
      <c r="C646" s="71">
        <v>412.14</v>
      </c>
      <c r="D646" s="71">
        <v>6.72</v>
      </c>
    </row>
    <row r="647" spans="1:4" x14ac:dyDescent="0.3">
      <c r="A647" s="78">
        <v>44771</v>
      </c>
      <c r="B647" s="71">
        <v>407.71</v>
      </c>
      <c r="C647" s="71">
        <v>417.45</v>
      </c>
      <c r="D647" s="71">
        <v>6.63</v>
      </c>
    </row>
    <row r="648" spans="1:4" x14ac:dyDescent="0.3">
      <c r="A648" s="78">
        <v>44774</v>
      </c>
      <c r="B648" s="71">
        <v>407.53</v>
      </c>
      <c r="C648" s="71">
        <v>417.8</v>
      </c>
      <c r="D648" s="71">
        <v>6.59</v>
      </c>
    </row>
    <row r="649" spans="1:4" x14ac:dyDescent="0.3">
      <c r="A649" s="78">
        <v>44775</v>
      </c>
      <c r="B649" s="71">
        <v>406.97</v>
      </c>
      <c r="C649" s="71">
        <v>416.17</v>
      </c>
      <c r="D649" s="71">
        <v>6.74</v>
      </c>
    </row>
    <row r="650" spans="1:4" x14ac:dyDescent="0.3">
      <c r="A650" s="78">
        <v>44776</v>
      </c>
      <c r="B650" s="71">
        <v>406.42</v>
      </c>
      <c r="C650" s="71">
        <v>414.1</v>
      </c>
      <c r="D650" s="71">
        <v>6.74</v>
      </c>
    </row>
    <row r="651" spans="1:4" x14ac:dyDescent="0.3">
      <c r="A651" s="78">
        <v>44777</v>
      </c>
      <c r="B651" s="71">
        <v>405.95</v>
      </c>
      <c r="C651" s="71">
        <v>413.66</v>
      </c>
      <c r="D651" s="71">
        <v>6.73</v>
      </c>
    </row>
    <row r="652" spans="1:4" x14ac:dyDescent="0.3">
      <c r="A652" s="78">
        <v>44778</v>
      </c>
      <c r="B652" s="71">
        <v>406.14</v>
      </c>
      <c r="C652" s="71">
        <v>415.64</v>
      </c>
      <c r="D652" s="71">
        <v>6.71</v>
      </c>
    </row>
    <row r="653" spans="1:4" x14ac:dyDescent="0.3">
      <c r="A653" s="78">
        <v>44781</v>
      </c>
      <c r="B653" s="71">
        <v>406.61</v>
      </c>
      <c r="C653" s="71">
        <v>414.38</v>
      </c>
      <c r="D653" s="71">
        <v>6.73</v>
      </c>
    </row>
    <row r="654" spans="1:4" x14ac:dyDescent="0.3">
      <c r="A654" s="78">
        <v>44782</v>
      </c>
      <c r="B654" s="71">
        <v>406.28</v>
      </c>
      <c r="C654" s="71">
        <v>415.5</v>
      </c>
      <c r="D654" s="71">
        <v>6.72</v>
      </c>
    </row>
    <row r="655" spans="1:4" x14ac:dyDescent="0.3">
      <c r="A655" s="78">
        <v>44783</v>
      </c>
      <c r="B655" s="71">
        <v>405.78</v>
      </c>
      <c r="C655" s="71">
        <v>415.48</v>
      </c>
      <c r="D655" s="71">
        <v>6.71</v>
      </c>
    </row>
    <row r="656" spans="1:4" x14ac:dyDescent="0.3">
      <c r="A656" s="78">
        <v>44784</v>
      </c>
      <c r="B656" s="71">
        <v>406.09</v>
      </c>
      <c r="C656" s="71">
        <v>419.78</v>
      </c>
      <c r="D656" s="71">
        <v>6.7</v>
      </c>
    </row>
    <row r="657" spans="1:4" x14ac:dyDescent="0.3">
      <c r="A657" s="78">
        <v>44785</v>
      </c>
      <c r="B657" s="71">
        <v>405.91</v>
      </c>
      <c r="C657" s="71">
        <v>417.56</v>
      </c>
      <c r="D657" s="71">
        <v>6.66</v>
      </c>
    </row>
    <row r="658" spans="1:4" x14ac:dyDescent="0.3">
      <c r="A658" s="78">
        <v>44788</v>
      </c>
      <c r="B658" s="71">
        <v>406.19</v>
      </c>
      <c r="C658" s="71">
        <v>414.31</v>
      </c>
      <c r="D658" s="71">
        <v>6.6</v>
      </c>
    </row>
    <row r="659" spans="1:4" x14ac:dyDescent="0.3">
      <c r="A659" s="78">
        <v>44789</v>
      </c>
      <c r="B659" s="71">
        <v>406.09</v>
      </c>
      <c r="C659" s="71">
        <v>411.41</v>
      </c>
      <c r="D659" s="71">
        <v>6.62</v>
      </c>
    </row>
    <row r="660" spans="1:4" x14ac:dyDescent="0.3">
      <c r="A660" s="78">
        <v>44790</v>
      </c>
      <c r="B660" s="71">
        <v>405.96</v>
      </c>
      <c r="C660" s="71">
        <v>412.94</v>
      </c>
      <c r="D660" s="71">
        <v>6.7</v>
      </c>
    </row>
    <row r="661" spans="1:4" x14ac:dyDescent="0.3">
      <c r="A661" s="78">
        <v>44791</v>
      </c>
      <c r="B661" s="71">
        <v>405.79</v>
      </c>
      <c r="C661" s="71">
        <v>412.81</v>
      </c>
      <c r="D661" s="71">
        <v>6.83</v>
      </c>
    </row>
    <row r="662" spans="1:4" x14ac:dyDescent="0.3">
      <c r="A662" s="78">
        <v>44792</v>
      </c>
      <c r="B662" s="71">
        <v>405.15</v>
      </c>
      <c r="C662" s="71">
        <v>407.5</v>
      </c>
      <c r="D662" s="71">
        <v>6.87</v>
      </c>
    </row>
    <row r="663" spans="1:4" x14ac:dyDescent="0.3">
      <c r="A663" s="78">
        <v>44795</v>
      </c>
      <c r="B663" s="71">
        <v>405.46</v>
      </c>
      <c r="C663" s="71">
        <v>405.95</v>
      </c>
      <c r="D663" s="71">
        <v>6.81</v>
      </c>
    </row>
    <row r="664" spans="1:4" x14ac:dyDescent="0.3">
      <c r="A664" s="78">
        <v>44796</v>
      </c>
      <c r="B664" s="71">
        <v>404.93</v>
      </c>
      <c r="C664" s="71">
        <v>401.85</v>
      </c>
      <c r="D664" s="71">
        <v>6.76</v>
      </c>
    </row>
    <row r="665" spans="1:4" x14ac:dyDescent="0.3">
      <c r="A665" s="78">
        <v>44797</v>
      </c>
      <c r="B665" s="71">
        <v>404.87</v>
      </c>
      <c r="C665" s="71">
        <v>401.63</v>
      </c>
      <c r="D665" s="71">
        <v>6.75</v>
      </c>
    </row>
    <row r="666" spans="1:4" x14ac:dyDescent="0.3">
      <c r="A666" s="78">
        <v>44798</v>
      </c>
      <c r="B666" s="71">
        <v>404.94</v>
      </c>
      <c r="C666" s="71">
        <v>403.97</v>
      </c>
      <c r="D666" s="71">
        <v>6.78</v>
      </c>
    </row>
    <row r="667" spans="1:4" x14ac:dyDescent="0.3">
      <c r="A667" s="78">
        <v>44799</v>
      </c>
      <c r="B667" s="71">
        <v>404.82</v>
      </c>
      <c r="C667" s="71">
        <v>405.31</v>
      </c>
      <c r="D667" s="71">
        <v>6.74</v>
      </c>
    </row>
    <row r="668" spans="1:4" x14ac:dyDescent="0.3">
      <c r="A668" s="78">
        <v>44802</v>
      </c>
      <c r="B668" s="71">
        <v>405.12</v>
      </c>
      <c r="C668" s="71">
        <v>404.63</v>
      </c>
      <c r="D668" s="71">
        <v>6.72</v>
      </c>
    </row>
    <row r="669" spans="1:4" x14ac:dyDescent="0.3">
      <c r="A669" s="78">
        <v>44803</v>
      </c>
      <c r="B669" s="71">
        <v>404.77</v>
      </c>
      <c r="C669" s="71">
        <v>406.11</v>
      </c>
      <c r="D669" s="71">
        <v>6.69</v>
      </c>
    </row>
    <row r="670" spans="1:4" x14ac:dyDescent="0.3">
      <c r="A670" s="78">
        <v>44804</v>
      </c>
      <c r="B670" s="71">
        <v>404.56</v>
      </c>
      <c r="C670" s="71">
        <v>403.63</v>
      </c>
      <c r="D670" s="71">
        <v>6.71</v>
      </c>
    </row>
    <row r="671" spans="1:4" x14ac:dyDescent="0.3">
      <c r="A671" s="78">
        <v>44805</v>
      </c>
      <c r="B671" s="71">
        <v>404.74</v>
      </c>
      <c r="C671" s="71">
        <v>405.35</v>
      </c>
      <c r="D671" s="71">
        <v>6.72</v>
      </c>
    </row>
    <row r="672" spans="1:4" x14ac:dyDescent="0.3">
      <c r="A672" s="78">
        <v>44806</v>
      </c>
      <c r="B672" s="71">
        <v>404.59</v>
      </c>
      <c r="C672" s="71">
        <v>404.47</v>
      </c>
      <c r="D672" s="71">
        <v>6.7</v>
      </c>
    </row>
    <row r="673" spans="1:4" x14ac:dyDescent="0.3">
      <c r="A673" s="78">
        <v>44809</v>
      </c>
      <c r="B673" s="71">
        <v>404.74</v>
      </c>
      <c r="C673" s="71">
        <v>401.99</v>
      </c>
      <c r="D673" s="71">
        <v>6.67</v>
      </c>
    </row>
    <row r="674" spans="1:4" x14ac:dyDescent="0.3">
      <c r="A674" s="78">
        <v>44810</v>
      </c>
      <c r="B674" s="71">
        <v>404.8</v>
      </c>
      <c r="C674" s="71">
        <v>401.97</v>
      </c>
      <c r="D674" s="71">
        <v>6.65</v>
      </c>
    </row>
    <row r="675" spans="1:4" x14ac:dyDescent="0.3">
      <c r="A675" s="78">
        <v>44811</v>
      </c>
      <c r="B675" s="71">
        <v>404.9</v>
      </c>
      <c r="C675" s="71">
        <v>400.93</v>
      </c>
      <c r="D675" s="71">
        <v>6.63</v>
      </c>
    </row>
    <row r="676" spans="1:4" x14ac:dyDescent="0.3">
      <c r="A676" s="78">
        <v>44812</v>
      </c>
      <c r="B676" s="71">
        <v>405.11</v>
      </c>
      <c r="C676" s="71">
        <v>405.47</v>
      </c>
      <c r="D676" s="71">
        <v>6.67</v>
      </c>
    </row>
    <row r="677" spans="1:4" x14ac:dyDescent="0.3">
      <c r="A677" s="78">
        <v>44813</v>
      </c>
      <c r="B677" s="71">
        <v>405.32</v>
      </c>
      <c r="C677" s="71">
        <v>408.32</v>
      </c>
      <c r="D677" s="71">
        <v>6.72</v>
      </c>
    </row>
    <row r="678" spans="1:4" x14ac:dyDescent="0.3">
      <c r="A678" s="78">
        <v>44816</v>
      </c>
      <c r="B678" s="71">
        <v>405.47</v>
      </c>
      <c r="C678" s="71">
        <v>411.11</v>
      </c>
      <c r="D678" s="71">
        <v>6.72</v>
      </c>
    </row>
    <row r="679" spans="1:4" x14ac:dyDescent="0.3">
      <c r="A679" s="78">
        <v>44817</v>
      </c>
      <c r="B679" s="71">
        <v>405.71</v>
      </c>
      <c r="C679" s="71">
        <v>412.93</v>
      </c>
      <c r="D679" s="71">
        <v>6.77</v>
      </c>
    </row>
    <row r="680" spans="1:4" x14ac:dyDescent="0.3">
      <c r="A680" s="78">
        <v>44818</v>
      </c>
      <c r="B680" s="71">
        <v>406.73</v>
      </c>
      <c r="C680" s="71">
        <v>407.01</v>
      </c>
      <c r="D680" s="71">
        <v>6.81</v>
      </c>
    </row>
    <row r="681" spans="1:4" x14ac:dyDescent="0.3">
      <c r="A681" s="78">
        <v>44819</v>
      </c>
      <c r="B681" s="71">
        <v>411.14</v>
      </c>
      <c r="C681" s="71">
        <v>410.4</v>
      </c>
      <c r="D681" s="71">
        <v>6.89</v>
      </c>
    </row>
    <row r="682" spans="1:4" x14ac:dyDescent="0.3">
      <c r="A682" s="78">
        <v>44820</v>
      </c>
      <c r="B682" s="71">
        <v>415.97</v>
      </c>
      <c r="C682" s="71">
        <v>415.35</v>
      </c>
      <c r="D682" s="71">
        <v>6.93</v>
      </c>
    </row>
    <row r="683" spans="1:4" x14ac:dyDescent="0.3">
      <c r="A683" s="78">
        <v>44823</v>
      </c>
      <c r="B683" s="71">
        <v>418.3</v>
      </c>
      <c r="C683" s="71">
        <v>418.09</v>
      </c>
      <c r="D683" s="71">
        <v>6.96</v>
      </c>
    </row>
    <row r="684" spans="1:4" x14ac:dyDescent="0.3">
      <c r="A684" s="78">
        <v>44824</v>
      </c>
      <c r="B684" s="71">
        <v>417.92</v>
      </c>
      <c r="C684" s="71">
        <v>418.13</v>
      </c>
      <c r="D684" s="71">
        <v>6.97</v>
      </c>
    </row>
    <row r="685" spans="1:4" x14ac:dyDescent="0.3">
      <c r="A685" s="78">
        <v>44826</v>
      </c>
      <c r="B685" s="71">
        <v>418.04</v>
      </c>
      <c r="C685" s="71">
        <v>412.56</v>
      </c>
      <c r="D685" s="71">
        <v>7.02</v>
      </c>
    </row>
    <row r="686" spans="1:4" x14ac:dyDescent="0.3">
      <c r="A686" s="78">
        <v>44827</v>
      </c>
      <c r="B686" s="71">
        <v>416.27</v>
      </c>
      <c r="C686" s="71">
        <v>406.03</v>
      </c>
      <c r="D686" s="71">
        <v>7.25</v>
      </c>
    </row>
    <row r="687" spans="1:4" x14ac:dyDescent="0.3">
      <c r="A687" s="78">
        <v>44830</v>
      </c>
      <c r="B687" s="71">
        <v>413.06</v>
      </c>
      <c r="C687" s="71">
        <v>398.31</v>
      </c>
      <c r="D687" s="71">
        <v>7.14</v>
      </c>
    </row>
    <row r="688" spans="1:4" x14ac:dyDescent="0.3">
      <c r="A688" s="78">
        <v>44831</v>
      </c>
      <c r="B688" s="71">
        <v>409.82</v>
      </c>
      <c r="C688" s="71">
        <v>394.53</v>
      </c>
      <c r="D688" s="71">
        <v>7.05</v>
      </c>
    </row>
    <row r="689" spans="1:4" x14ac:dyDescent="0.3">
      <c r="A689" s="78">
        <v>44832</v>
      </c>
      <c r="B689" s="71">
        <v>408.04</v>
      </c>
      <c r="C689" s="71">
        <v>390.29</v>
      </c>
      <c r="D689" s="71">
        <v>6.99</v>
      </c>
    </row>
    <row r="690" spans="1:4" x14ac:dyDescent="0.3">
      <c r="A690" s="78">
        <v>44833</v>
      </c>
      <c r="B690" s="71">
        <v>405.93</v>
      </c>
      <c r="C690" s="71">
        <v>394.24</v>
      </c>
      <c r="D690" s="71">
        <v>7.12</v>
      </c>
    </row>
    <row r="691" spans="1:4" x14ac:dyDescent="0.3">
      <c r="A691" s="78">
        <v>44834</v>
      </c>
      <c r="B691" s="71">
        <v>405.65</v>
      </c>
      <c r="C691" s="71">
        <v>396.08</v>
      </c>
      <c r="D691" s="71">
        <v>7.57</v>
      </c>
    </row>
    <row r="692" spans="1:4" x14ac:dyDescent="0.3">
      <c r="A692" s="18"/>
      <c r="B692"/>
      <c r="C692"/>
    </row>
    <row r="693" spans="1:4" x14ac:dyDescent="0.3">
      <c r="A693" s="18"/>
      <c r="B693"/>
      <c r="C693"/>
    </row>
    <row r="694" spans="1:4" x14ac:dyDescent="0.3">
      <c r="A694" s="18"/>
      <c r="B694"/>
      <c r="C694"/>
    </row>
    <row r="695" spans="1:4" x14ac:dyDescent="0.3">
      <c r="A695" s="18"/>
      <c r="B695"/>
      <c r="C695"/>
    </row>
    <row r="696" spans="1:4" x14ac:dyDescent="0.3">
      <c r="A696" s="18"/>
      <c r="B696"/>
      <c r="C696"/>
    </row>
    <row r="697" spans="1:4" x14ac:dyDescent="0.3">
      <c r="A697" s="18"/>
      <c r="B697"/>
      <c r="C697"/>
    </row>
    <row r="698" spans="1:4" x14ac:dyDescent="0.3">
      <c r="A698" s="18"/>
      <c r="B698"/>
      <c r="C698"/>
    </row>
    <row r="699" spans="1:4" x14ac:dyDescent="0.3">
      <c r="A699" s="18"/>
      <c r="B699"/>
      <c r="C699"/>
    </row>
    <row r="700" spans="1:4" x14ac:dyDescent="0.3">
      <c r="A700" s="18"/>
      <c r="B700"/>
      <c r="C700"/>
    </row>
    <row r="701" spans="1:4" x14ac:dyDescent="0.3">
      <c r="A701" s="18"/>
      <c r="B701"/>
      <c r="C701"/>
    </row>
    <row r="702" spans="1:4" x14ac:dyDescent="0.3">
      <c r="A702" s="18"/>
      <c r="B702"/>
      <c r="C702"/>
    </row>
    <row r="703" spans="1:4" x14ac:dyDescent="0.3">
      <c r="A703" s="18"/>
      <c r="B703"/>
      <c r="C703"/>
    </row>
    <row r="704" spans="1:4" x14ac:dyDescent="0.3">
      <c r="A704" s="18"/>
      <c r="B704"/>
      <c r="C704"/>
    </row>
    <row r="705" spans="1:3" x14ac:dyDescent="0.3">
      <c r="A705" s="18"/>
      <c r="B705"/>
      <c r="C705"/>
    </row>
    <row r="706" spans="1:3" x14ac:dyDescent="0.3">
      <c r="A706" s="18"/>
      <c r="B706"/>
      <c r="C706"/>
    </row>
    <row r="707" spans="1:3" x14ac:dyDescent="0.3">
      <c r="A707" s="18"/>
      <c r="B707"/>
      <c r="C707"/>
    </row>
    <row r="708" spans="1:3" x14ac:dyDescent="0.3">
      <c r="A708" s="18"/>
      <c r="B708"/>
      <c r="C708"/>
    </row>
    <row r="709" spans="1:3" x14ac:dyDescent="0.3">
      <c r="A709" s="18"/>
      <c r="B709"/>
      <c r="C709"/>
    </row>
    <row r="710" spans="1:3" x14ac:dyDescent="0.3">
      <c r="A710" s="18"/>
      <c r="B710"/>
      <c r="C710"/>
    </row>
    <row r="711" spans="1:3" x14ac:dyDescent="0.3">
      <c r="A711" s="18"/>
      <c r="B711"/>
      <c r="C711"/>
    </row>
    <row r="712" spans="1:3" x14ac:dyDescent="0.3">
      <c r="A712" s="18"/>
      <c r="B712"/>
      <c r="C712"/>
    </row>
    <row r="713" spans="1:3" x14ac:dyDescent="0.3">
      <c r="A713" s="18"/>
      <c r="B713"/>
      <c r="C713"/>
    </row>
    <row r="714" spans="1:3" x14ac:dyDescent="0.3">
      <c r="A714" s="18"/>
      <c r="B714"/>
      <c r="C714"/>
    </row>
    <row r="715" spans="1:3" x14ac:dyDescent="0.3">
      <c r="A715" s="18"/>
      <c r="B715"/>
      <c r="C715"/>
    </row>
    <row r="716" spans="1:3" x14ac:dyDescent="0.3">
      <c r="A716" s="18"/>
      <c r="B716"/>
      <c r="C716"/>
    </row>
    <row r="717" spans="1:3" x14ac:dyDescent="0.3">
      <c r="A717" s="18"/>
      <c r="B717"/>
      <c r="C717"/>
    </row>
    <row r="718" spans="1:3" x14ac:dyDescent="0.3">
      <c r="A718" s="18"/>
      <c r="B718"/>
      <c r="C718"/>
    </row>
    <row r="719" spans="1:3" x14ac:dyDescent="0.3">
      <c r="A719" s="18"/>
      <c r="B719"/>
      <c r="C719"/>
    </row>
    <row r="720" spans="1:3" x14ac:dyDescent="0.3">
      <c r="A720" s="18"/>
      <c r="B720"/>
      <c r="C720"/>
    </row>
    <row r="721" spans="1:3" x14ac:dyDescent="0.3">
      <c r="A721" s="18"/>
      <c r="B721"/>
      <c r="C721"/>
    </row>
    <row r="722" spans="1:3" x14ac:dyDescent="0.3">
      <c r="A722" s="18"/>
      <c r="B722"/>
      <c r="C722"/>
    </row>
    <row r="723" spans="1:3" x14ac:dyDescent="0.3">
      <c r="A723" s="18"/>
      <c r="B723"/>
      <c r="C723"/>
    </row>
    <row r="724" spans="1:3" x14ac:dyDescent="0.3">
      <c r="A724" s="18"/>
      <c r="B724"/>
      <c r="C724"/>
    </row>
    <row r="725" spans="1:3" x14ac:dyDescent="0.3">
      <c r="A725" s="18"/>
      <c r="B725"/>
      <c r="C725"/>
    </row>
    <row r="726" spans="1:3" x14ac:dyDescent="0.3">
      <c r="A726" s="18"/>
      <c r="B726"/>
      <c r="C726"/>
    </row>
  </sheetData>
  <phoneticPr fontId="189" type="noConversion"/>
  <hyperlinks>
    <hyperlink ref="A1" location="List!A1" display="List!A1" xr:uid="{00000000-0004-0000-2800-000000000000}"/>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2"/>
  </sheetPr>
  <dimension ref="A1:G19"/>
  <sheetViews>
    <sheetView workbookViewId="0">
      <selection activeCell="F19" sqref="F19"/>
    </sheetView>
  </sheetViews>
  <sheetFormatPr defaultColWidth="8.77734375" defaultRowHeight="13.5" x14ac:dyDescent="0.25"/>
  <cols>
    <col min="1" max="16384" width="8.77734375" style="1"/>
  </cols>
  <sheetData>
    <row r="1" spans="1:7" ht="15" x14ac:dyDescent="0.25">
      <c r="A1" s="199" t="s">
        <v>284</v>
      </c>
    </row>
    <row r="2" spans="1:7" ht="14.25" x14ac:dyDescent="0.25">
      <c r="A2" s="81"/>
      <c r="B2" s="172" t="s">
        <v>287</v>
      </c>
    </row>
    <row r="4" spans="1:7" ht="20.100000000000001" customHeight="1" x14ac:dyDescent="0.25">
      <c r="B4" s="221" t="s">
        <v>288</v>
      </c>
      <c r="C4" s="222" t="s">
        <v>289</v>
      </c>
      <c r="D4" s="222"/>
      <c r="E4" s="222"/>
      <c r="F4" s="222"/>
      <c r="G4" s="222"/>
    </row>
    <row r="5" spans="1:7" ht="20.100000000000001" customHeight="1" thickBot="1" x14ac:dyDescent="0.3">
      <c r="B5" s="221"/>
      <c r="C5" s="140" t="s">
        <v>144</v>
      </c>
      <c r="D5" s="140" t="s">
        <v>145</v>
      </c>
      <c r="E5" s="140" t="s">
        <v>146</v>
      </c>
      <c r="F5" s="140" t="s">
        <v>147</v>
      </c>
      <c r="G5" s="140" t="s">
        <v>148</v>
      </c>
    </row>
    <row r="6" spans="1:7" ht="20.100000000000001" customHeight="1" thickBot="1" x14ac:dyDescent="0.3">
      <c r="B6" s="201" t="s">
        <v>290</v>
      </c>
      <c r="C6" s="171">
        <v>0</v>
      </c>
      <c r="D6" s="171">
        <v>0</v>
      </c>
      <c r="E6" s="171">
        <v>0</v>
      </c>
      <c r="F6" s="171">
        <v>0</v>
      </c>
      <c r="G6" s="171">
        <v>1</v>
      </c>
    </row>
    <row r="7" spans="1:7" ht="20.100000000000001" customHeight="1" thickBot="1" x14ac:dyDescent="0.3">
      <c r="B7" s="202" t="s">
        <v>291</v>
      </c>
      <c r="C7" s="171">
        <v>0</v>
      </c>
      <c r="D7" s="171">
        <v>0</v>
      </c>
      <c r="E7" s="171">
        <v>2.4E-2</v>
      </c>
      <c r="F7" s="171">
        <v>0.153</v>
      </c>
      <c r="G7" s="171">
        <v>0.82399999999999995</v>
      </c>
    </row>
    <row r="8" spans="1:7" ht="20.100000000000001" customHeight="1" thickBot="1" x14ac:dyDescent="0.3">
      <c r="B8" s="202" t="s">
        <v>292</v>
      </c>
      <c r="C8" s="171">
        <v>1E-3</v>
      </c>
      <c r="D8" s="171">
        <v>1.4999999999999999E-2</v>
      </c>
      <c r="E8" s="171">
        <v>0.376</v>
      </c>
      <c r="F8" s="171">
        <v>0.35</v>
      </c>
      <c r="G8" s="171">
        <v>0.25800000000000001</v>
      </c>
    </row>
    <row r="9" spans="1:7" ht="20.100000000000001" customHeight="1" thickBot="1" x14ac:dyDescent="0.3">
      <c r="B9" s="202" t="s">
        <v>293</v>
      </c>
      <c r="C9" s="171">
        <v>2.4E-2</v>
      </c>
      <c r="D9" s="171">
        <v>0.106</v>
      </c>
      <c r="E9" s="171">
        <v>0.57699999999999996</v>
      </c>
      <c r="F9" s="171">
        <v>0.20699999999999999</v>
      </c>
      <c r="G9" s="171">
        <v>8.5000000000000006E-2</v>
      </c>
    </row>
    <row r="10" spans="1:7" ht="20.100000000000001" customHeight="1" thickBot="1" x14ac:dyDescent="0.3">
      <c r="B10" s="202" t="s">
        <v>294</v>
      </c>
      <c r="C10" s="171">
        <v>6.2E-2</v>
      </c>
      <c r="D10" s="171">
        <v>0.16600000000000001</v>
      </c>
      <c r="E10" s="171">
        <v>0.56499999999999995</v>
      </c>
      <c r="F10" s="171">
        <v>0.151</v>
      </c>
      <c r="G10" s="171">
        <v>5.6000000000000001E-2</v>
      </c>
    </row>
    <row r="11" spans="1:7" ht="20.100000000000001" customHeight="1" thickBot="1" x14ac:dyDescent="0.3">
      <c r="B11" s="202" t="s">
        <v>295</v>
      </c>
      <c r="C11" s="171">
        <v>9.8000000000000004E-2</v>
      </c>
      <c r="D11" s="171">
        <v>0.183</v>
      </c>
      <c r="E11" s="171">
        <v>0.51700000000000002</v>
      </c>
      <c r="F11" s="171">
        <v>0.14000000000000001</v>
      </c>
      <c r="G11" s="171">
        <v>6.3E-2</v>
      </c>
    </row>
    <row r="12" spans="1:7" ht="20.100000000000001" customHeight="1" thickBot="1" x14ac:dyDescent="0.3">
      <c r="B12" s="202" t="s">
        <v>292</v>
      </c>
      <c r="C12" s="171">
        <v>0.11600000000000001</v>
      </c>
      <c r="D12" s="171">
        <v>0.19400000000000001</v>
      </c>
      <c r="E12" s="171">
        <v>0.503</v>
      </c>
      <c r="F12" s="171">
        <v>0.129</v>
      </c>
      <c r="G12" s="171">
        <v>5.7000000000000002E-2</v>
      </c>
    </row>
    <row r="13" spans="1:7" ht="20.100000000000001" customHeight="1" thickBot="1" x14ac:dyDescent="0.3">
      <c r="B13" s="202" t="s">
        <v>296</v>
      </c>
      <c r="C13" s="171">
        <v>0.11</v>
      </c>
      <c r="D13" s="171">
        <v>0.185</v>
      </c>
      <c r="E13" s="171">
        <v>0.5</v>
      </c>
      <c r="F13" s="171">
        <v>0.13900000000000001</v>
      </c>
      <c r="G13" s="171">
        <v>6.7000000000000004E-2</v>
      </c>
    </row>
    <row r="14" spans="1:7" ht="20.100000000000001" customHeight="1" thickBot="1" x14ac:dyDescent="0.3">
      <c r="B14" s="202" t="s">
        <v>294</v>
      </c>
      <c r="C14" s="171">
        <v>0.11</v>
      </c>
      <c r="D14" s="171">
        <v>0.17299999999999999</v>
      </c>
      <c r="E14" s="171">
        <v>0.48099999999999998</v>
      </c>
      <c r="F14" s="171">
        <v>0.14899999999999999</v>
      </c>
      <c r="G14" s="171">
        <v>8.6999999999999994E-2</v>
      </c>
    </row>
    <row r="15" spans="1:7" ht="20.100000000000001" customHeight="1" thickBot="1" x14ac:dyDescent="0.3">
      <c r="B15" s="202" t="s">
        <v>297</v>
      </c>
      <c r="C15" s="171">
        <v>0.124</v>
      </c>
      <c r="D15" s="171">
        <v>0.16500000000000001</v>
      </c>
      <c r="E15" s="171">
        <v>0.44800000000000001</v>
      </c>
      <c r="F15" s="171">
        <v>0.153</v>
      </c>
      <c r="G15" s="171">
        <v>0.111</v>
      </c>
    </row>
    <row r="16" spans="1:7" ht="20.100000000000001" customHeight="1" thickBot="1" x14ac:dyDescent="0.3">
      <c r="B16" s="202" t="s">
        <v>292</v>
      </c>
      <c r="C16" s="171">
        <v>0.127</v>
      </c>
      <c r="D16" s="171">
        <v>0.16400000000000001</v>
      </c>
      <c r="E16" s="171">
        <v>0.442</v>
      </c>
      <c r="F16" s="171">
        <v>0.153</v>
      </c>
      <c r="G16" s="171">
        <v>0.115</v>
      </c>
    </row>
    <row r="17" spans="2:7" ht="20.100000000000001" customHeight="1" thickBot="1" x14ac:dyDescent="0.3">
      <c r="B17" s="203" t="s">
        <v>293</v>
      </c>
      <c r="C17" s="171">
        <v>0.12</v>
      </c>
      <c r="D17" s="171">
        <v>0.156</v>
      </c>
      <c r="E17" s="171">
        <v>0.436</v>
      </c>
      <c r="F17" s="171">
        <v>0.159</v>
      </c>
      <c r="G17" s="171">
        <v>0.129</v>
      </c>
    </row>
    <row r="19" spans="2:7" x14ac:dyDescent="0.25">
      <c r="F19" s="175" t="s">
        <v>298</v>
      </c>
    </row>
  </sheetData>
  <mergeCells count="2">
    <mergeCell ref="B4:B5"/>
    <mergeCell ref="C4:G4"/>
  </mergeCells>
  <hyperlinks>
    <hyperlink ref="A1" location="List!A1" display="List!A1" xr:uid="{00000000-0004-0000-29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11"/>
  <sheetViews>
    <sheetView workbookViewId="0">
      <selection activeCell="C21" sqref="C21"/>
    </sheetView>
  </sheetViews>
  <sheetFormatPr defaultColWidth="8.77734375" defaultRowHeight="13.5" x14ac:dyDescent="0.25"/>
  <cols>
    <col min="1" max="1" width="8.77734375" style="1"/>
    <col min="2" max="2" width="18" style="1" customWidth="1"/>
    <col min="3" max="3" width="27.44140625" style="1" customWidth="1"/>
    <col min="4" max="4" width="25.77734375" style="1" customWidth="1"/>
    <col min="5" max="5" width="28" style="1" customWidth="1"/>
    <col min="6" max="16384" width="8.77734375" style="1"/>
  </cols>
  <sheetData>
    <row r="1" spans="1:4" ht="15" x14ac:dyDescent="0.25">
      <c r="A1" s="199" t="s">
        <v>284</v>
      </c>
    </row>
    <row r="2" spans="1:4" ht="14.25" x14ac:dyDescent="0.25">
      <c r="B2" s="39" t="s">
        <v>299</v>
      </c>
    </row>
    <row r="4" spans="1:4" ht="20.100000000000001" customHeight="1" x14ac:dyDescent="0.25">
      <c r="B4" s="223" t="s">
        <v>300</v>
      </c>
      <c r="C4" s="223"/>
      <c r="D4" s="223"/>
    </row>
    <row r="5" spans="1:4" ht="20.100000000000001" customHeight="1" x14ac:dyDescent="0.25">
      <c r="B5" s="140" t="s">
        <v>288</v>
      </c>
      <c r="C5" s="140" t="s">
        <v>301</v>
      </c>
      <c r="D5" s="140" t="s">
        <v>302</v>
      </c>
    </row>
    <row r="6" spans="1:4" ht="30" customHeight="1" x14ac:dyDescent="0.25">
      <c r="B6" s="89" t="s">
        <v>303</v>
      </c>
      <c r="C6" s="173" t="s">
        <v>149</v>
      </c>
      <c r="D6" s="173" t="s">
        <v>150</v>
      </c>
    </row>
    <row r="7" spans="1:4" ht="30" customHeight="1" x14ac:dyDescent="0.25">
      <c r="B7" s="89" t="s">
        <v>306</v>
      </c>
      <c r="C7" s="173" t="s">
        <v>151</v>
      </c>
      <c r="D7" s="173" t="s">
        <v>152</v>
      </c>
    </row>
    <row r="8" spans="1:4" ht="30" customHeight="1" x14ac:dyDescent="0.25">
      <c r="B8" s="89" t="s">
        <v>305</v>
      </c>
      <c r="C8" s="173" t="s">
        <v>153</v>
      </c>
      <c r="D8" s="173" t="s">
        <v>173</v>
      </c>
    </row>
    <row r="9" spans="1:4" ht="30" customHeight="1" x14ac:dyDescent="0.25">
      <c r="B9" s="89" t="s">
        <v>304</v>
      </c>
      <c r="C9" s="173" t="s">
        <v>154</v>
      </c>
      <c r="D9" s="173" t="s">
        <v>174</v>
      </c>
    </row>
    <row r="11" spans="1:4" x14ac:dyDescent="0.25">
      <c r="D11" s="176" t="s">
        <v>307</v>
      </c>
    </row>
  </sheetData>
  <mergeCells count="1">
    <mergeCell ref="B4:D4"/>
  </mergeCells>
  <hyperlinks>
    <hyperlink ref="A1" location="List!A1" display="List!A1" xr:uid="{00000000-0004-0000-2A00-000000000000}"/>
  </hyperlink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18"/>
  <sheetViews>
    <sheetView zoomScale="85" zoomScaleNormal="85" workbookViewId="0"/>
  </sheetViews>
  <sheetFormatPr defaultColWidth="8.77734375" defaultRowHeight="13.5" x14ac:dyDescent="0.25"/>
  <cols>
    <col min="1" max="1" width="8.77734375" style="1"/>
    <col min="2" max="2" width="7.44140625" style="1" customWidth="1"/>
    <col min="3" max="3" width="37.21875" style="1" customWidth="1"/>
    <col min="4" max="4" width="57.77734375" style="1" customWidth="1"/>
    <col min="5" max="5" width="71.77734375" style="1" customWidth="1"/>
    <col min="6" max="16384" width="8.77734375" style="1"/>
  </cols>
  <sheetData>
    <row r="1" spans="1:4" ht="15" x14ac:dyDescent="0.25">
      <c r="A1" s="199" t="s">
        <v>284</v>
      </c>
    </row>
    <row r="2" spans="1:4" ht="30" customHeight="1" x14ac:dyDescent="0.25">
      <c r="A2" s="81"/>
      <c r="C2" s="174" t="s">
        <v>333</v>
      </c>
    </row>
    <row r="4" spans="1:4" x14ac:dyDescent="0.25">
      <c r="C4" s="205" t="s">
        <v>308</v>
      </c>
      <c r="D4" s="205" t="s">
        <v>309</v>
      </c>
    </row>
    <row r="5" spans="1:4" ht="50.1" customHeight="1" x14ac:dyDescent="0.25">
      <c r="C5" s="126" t="s">
        <v>310</v>
      </c>
      <c r="D5" s="210" t="s">
        <v>316</v>
      </c>
    </row>
    <row r="6" spans="1:4" ht="50.1" customHeight="1" x14ac:dyDescent="0.25">
      <c r="C6" s="209" t="s">
        <v>311</v>
      </c>
      <c r="D6" s="206" t="s">
        <v>317</v>
      </c>
    </row>
    <row r="7" spans="1:4" ht="51" x14ac:dyDescent="0.25">
      <c r="C7" s="209" t="s">
        <v>312</v>
      </c>
      <c r="D7" s="206" t="s">
        <v>318</v>
      </c>
    </row>
    <row r="8" spans="1:4" ht="50.1" customHeight="1" x14ac:dyDescent="0.25">
      <c r="C8" s="209" t="s">
        <v>313</v>
      </c>
      <c r="D8" s="206" t="s">
        <v>319</v>
      </c>
    </row>
    <row r="9" spans="1:4" ht="30" customHeight="1" x14ac:dyDescent="0.25">
      <c r="C9" s="209" t="s">
        <v>314</v>
      </c>
      <c r="D9" s="207"/>
    </row>
    <row r="10" spans="1:4" ht="38.25" x14ac:dyDescent="0.25">
      <c r="C10" s="118" t="s">
        <v>315</v>
      </c>
      <c r="D10" s="211"/>
    </row>
    <row r="11" spans="1:4" ht="60" customHeight="1" x14ac:dyDescent="0.25">
      <c r="C11" s="89" t="s">
        <v>320</v>
      </c>
      <c r="D11" s="204" t="s">
        <v>321</v>
      </c>
    </row>
    <row r="12" spans="1:4" ht="38.25" x14ac:dyDescent="0.25">
      <c r="C12" s="224" t="s">
        <v>322</v>
      </c>
      <c r="D12" s="210" t="s">
        <v>323</v>
      </c>
    </row>
    <row r="13" spans="1:4" ht="39.950000000000003" customHeight="1" x14ac:dyDescent="0.25">
      <c r="C13" s="225"/>
      <c r="D13" s="208" t="s">
        <v>324</v>
      </c>
    </row>
    <row r="14" spans="1:4" ht="39.950000000000003" customHeight="1" x14ac:dyDescent="0.25">
      <c r="C14" s="226" t="s">
        <v>325</v>
      </c>
      <c r="D14" s="210" t="s">
        <v>326</v>
      </c>
    </row>
    <row r="15" spans="1:4" ht="39.950000000000003" customHeight="1" x14ac:dyDescent="0.25">
      <c r="C15" s="227"/>
      <c r="D15" s="206" t="s">
        <v>327</v>
      </c>
    </row>
    <row r="16" spans="1:4" ht="39.950000000000003" customHeight="1" x14ac:dyDescent="0.25">
      <c r="C16" s="228"/>
      <c r="D16" s="208" t="s">
        <v>328</v>
      </c>
    </row>
    <row r="17" spans="3:4" ht="50.1" customHeight="1" x14ac:dyDescent="0.25">
      <c r="C17" s="89" t="s">
        <v>329</v>
      </c>
      <c r="D17" s="204" t="s">
        <v>330</v>
      </c>
    </row>
    <row r="18" spans="3:4" ht="50.1" customHeight="1" x14ac:dyDescent="0.25">
      <c r="C18" s="118" t="s">
        <v>331</v>
      </c>
      <c r="D18" s="208" t="s">
        <v>332</v>
      </c>
    </row>
  </sheetData>
  <mergeCells count="2">
    <mergeCell ref="C12:C13"/>
    <mergeCell ref="C14:C16"/>
  </mergeCells>
  <hyperlinks>
    <hyperlink ref="A1" location="List!A1" display="List!A1" xr:uid="{00000000-0004-0000-2B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2"/>
  </sheetPr>
  <dimension ref="A1:E30"/>
  <sheetViews>
    <sheetView topLeftCell="A13" zoomScaleNormal="100" workbookViewId="0">
      <selection activeCell="J34" sqref="J34"/>
    </sheetView>
  </sheetViews>
  <sheetFormatPr defaultColWidth="8.77734375" defaultRowHeight="13.5" x14ac:dyDescent="0.25"/>
  <cols>
    <col min="1" max="1" width="8.77734375" style="1"/>
    <col min="2" max="2" width="40.44140625" style="1" customWidth="1"/>
    <col min="3" max="3" width="8.44140625" style="1" customWidth="1"/>
    <col min="4" max="4" width="14.77734375" style="1" customWidth="1"/>
    <col min="5" max="5" width="11.21875" style="1" customWidth="1"/>
    <col min="6" max="6" width="8.77734375" style="1"/>
    <col min="7" max="7" width="10.21875" style="1" customWidth="1"/>
    <col min="8" max="16384" width="8.77734375" style="1"/>
  </cols>
  <sheetData>
    <row r="1" spans="1:5" ht="15" x14ac:dyDescent="0.25">
      <c r="A1" s="199" t="s">
        <v>284</v>
      </c>
    </row>
    <row r="2" spans="1:5" ht="14.25" x14ac:dyDescent="0.25">
      <c r="B2" s="39" t="s">
        <v>334</v>
      </c>
    </row>
    <row r="4" spans="1:5" x14ac:dyDescent="0.25">
      <c r="B4" s="222" t="s">
        <v>335</v>
      </c>
      <c r="C4" s="222"/>
      <c r="D4" s="222"/>
      <c r="E4" s="222"/>
    </row>
    <row r="5" spans="1:5" ht="16.5" customHeight="1" x14ac:dyDescent="0.25">
      <c r="B5" s="229" t="s">
        <v>336</v>
      </c>
      <c r="C5" s="230" t="s">
        <v>337</v>
      </c>
      <c r="D5" s="230" t="s">
        <v>338</v>
      </c>
      <c r="E5" s="230" t="s">
        <v>339</v>
      </c>
    </row>
    <row r="6" spans="1:5" ht="83.25" customHeight="1" x14ac:dyDescent="0.25">
      <c r="B6" s="229"/>
      <c r="C6" s="230"/>
      <c r="D6" s="230"/>
      <c r="E6" s="230"/>
    </row>
    <row r="7" spans="1:5" ht="20.100000000000001" customHeight="1" x14ac:dyDescent="0.25">
      <c r="B7" s="193" t="s">
        <v>340</v>
      </c>
      <c r="C7" s="179">
        <v>75.099999999999994</v>
      </c>
      <c r="D7" s="179">
        <v>10.5</v>
      </c>
      <c r="E7" s="179">
        <v>7.9</v>
      </c>
    </row>
    <row r="8" spans="1:5" ht="20.100000000000001" customHeight="1" x14ac:dyDescent="0.25">
      <c r="B8" s="177" t="s">
        <v>341</v>
      </c>
      <c r="C8" s="180">
        <v>8.1</v>
      </c>
      <c r="D8" s="180">
        <v>19.399999999999999</v>
      </c>
      <c r="E8" s="180">
        <v>1.6</v>
      </c>
    </row>
    <row r="9" spans="1:5" ht="20.100000000000001" customHeight="1" x14ac:dyDescent="0.25">
      <c r="B9" s="177" t="s">
        <v>342</v>
      </c>
      <c r="C9" s="180">
        <v>9</v>
      </c>
      <c r="D9" s="180">
        <v>11.9</v>
      </c>
      <c r="E9" s="180">
        <v>1.1000000000000001</v>
      </c>
    </row>
    <row r="10" spans="1:5" ht="20.100000000000001" customHeight="1" x14ac:dyDescent="0.25">
      <c r="B10" s="177" t="s">
        <v>343</v>
      </c>
      <c r="C10" s="180">
        <v>2.6</v>
      </c>
      <c r="D10" s="180">
        <v>7.5</v>
      </c>
      <c r="E10" s="180">
        <v>0.2</v>
      </c>
    </row>
    <row r="11" spans="1:5" ht="20.100000000000001" customHeight="1" x14ac:dyDescent="0.25">
      <c r="B11" s="177" t="s">
        <v>344</v>
      </c>
      <c r="C11" s="180">
        <v>0.5</v>
      </c>
      <c r="D11" s="180">
        <v>1.1000000000000001</v>
      </c>
      <c r="E11" s="180">
        <v>0</v>
      </c>
    </row>
    <row r="12" spans="1:5" ht="20.100000000000001" customHeight="1" x14ac:dyDescent="0.25">
      <c r="B12" s="177" t="s">
        <v>345</v>
      </c>
      <c r="C12" s="180">
        <v>4.2</v>
      </c>
      <c r="D12" s="180">
        <v>20.8</v>
      </c>
      <c r="E12" s="180">
        <v>0.9</v>
      </c>
    </row>
    <row r="13" spans="1:5" ht="20.100000000000001" customHeight="1" x14ac:dyDescent="0.25">
      <c r="B13" s="177" t="s">
        <v>346</v>
      </c>
      <c r="C13" s="180">
        <v>2.4</v>
      </c>
      <c r="D13" s="180">
        <v>9</v>
      </c>
      <c r="E13" s="180">
        <v>0.2</v>
      </c>
    </row>
    <row r="14" spans="1:5" ht="20.100000000000001" customHeight="1" x14ac:dyDescent="0.25">
      <c r="B14" s="177" t="s">
        <v>347</v>
      </c>
      <c r="C14" s="180">
        <v>1.4</v>
      </c>
      <c r="D14" s="180">
        <v>8.6999999999999993</v>
      </c>
      <c r="E14" s="180">
        <v>0.1</v>
      </c>
    </row>
    <row r="15" spans="1:5" ht="20.100000000000001" customHeight="1" x14ac:dyDescent="0.25">
      <c r="B15" s="177" t="s">
        <v>348</v>
      </c>
      <c r="C15" s="180">
        <v>1.3</v>
      </c>
      <c r="D15" s="180">
        <v>10.5</v>
      </c>
      <c r="E15" s="180">
        <v>0.1</v>
      </c>
    </row>
    <row r="16" spans="1:5" ht="20.100000000000001" customHeight="1" x14ac:dyDescent="0.25">
      <c r="B16" s="177" t="s">
        <v>349</v>
      </c>
      <c r="C16" s="180">
        <v>0.8</v>
      </c>
      <c r="D16" s="180">
        <v>9.1999999999999993</v>
      </c>
      <c r="E16" s="180">
        <v>0.1</v>
      </c>
    </row>
    <row r="17" spans="2:5" ht="20.100000000000001" customHeight="1" x14ac:dyDescent="0.25">
      <c r="B17" s="177" t="s">
        <v>350</v>
      </c>
      <c r="C17" s="180">
        <v>0.6</v>
      </c>
      <c r="D17" s="180">
        <v>7.4</v>
      </c>
      <c r="E17" s="180">
        <v>0</v>
      </c>
    </row>
    <row r="18" spans="2:5" ht="20.100000000000001" customHeight="1" x14ac:dyDescent="0.25">
      <c r="B18" s="177" t="s">
        <v>351</v>
      </c>
      <c r="C18" s="180">
        <v>6.8</v>
      </c>
      <c r="D18" s="180">
        <v>7</v>
      </c>
      <c r="E18" s="180">
        <v>0.5</v>
      </c>
    </row>
    <row r="19" spans="2:5" ht="20.100000000000001" customHeight="1" x14ac:dyDescent="0.25">
      <c r="B19" s="177" t="s">
        <v>352</v>
      </c>
      <c r="C19" s="180">
        <v>0.6</v>
      </c>
      <c r="D19" s="180">
        <v>49.9</v>
      </c>
      <c r="E19" s="180">
        <v>0.3</v>
      </c>
    </row>
    <row r="20" spans="2:5" ht="20.100000000000001" customHeight="1" x14ac:dyDescent="0.25">
      <c r="B20" s="177" t="s">
        <v>353</v>
      </c>
      <c r="C20" s="180">
        <v>2.7</v>
      </c>
      <c r="D20" s="180">
        <v>2.6</v>
      </c>
      <c r="E20" s="180">
        <v>0.1</v>
      </c>
    </row>
    <row r="21" spans="2:5" ht="30" customHeight="1" x14ac:dyDescent="0.25">
      <c r="B21" s="177" t="s">
        <v>354</v>
      </c>
      <c r="C21" s="180">
        <v>1</v>
      </c>
      <c r="D21" s="180">
        <v>48.7</v>
      </c>
      <c r="E21" s="180">
        <v>0.5</v>
      </c>
    </row>
    <row r="22" spans="2:5" ht="20.100000000000001" customHeight="1" x14ac:dyDescent="0.25">
      <c r="B22" s="177" t="s">
        <v>355</v>
      </c>
      <c r="C22" s="180">
        <v>1</v>
      </c>
      <c r="D22" s="180">
        <v>8.6</v>
      </c>
      <c r="E22" s="180">
        <v>0.1</v>
      </c>
    </row>
    <row r="23" spans="2:5" ht="20.100000000000001" customHeight="1" x14ac:dyDescent="0.25">
      <c r="B23" s="193" t="s">
        <v>356</v>
      </c>
      <c r="C23" s="179">
        <v>0.6</v>
      </c>
      <c r="D23" s="179">
        <v>15.7</v>
      </c>
      <c r="E23" s="179">
        <v>0.1</v>
      </c>
    </row>
    <row r="24" spans="2:5" ht="20.100000000000001" customHeight="1" x14ac:dyDescent="0.25">
      <c r="B24" s="193" t="s">
        <v>357</v>
      </c>
      <c r="C24" s="179">
        <v>14.8</v>
      </c>
      <c r="D24" s="179" t="s">
        <v>175</v>
      </c>
      <c r="E24" s="179" t="s">
        <v>176</v>
      </c>
    </row>
    <row r="25" spans="2:5" ht="20.100000000000001" customHeight="1" x14ac:dyDescent="0.25">
      <c r="B25" s="177" t="s">
        <v>358</v>
      </c>
      <c r="C25" s="180">
        <v>9.4</v>
      </c>
      <c r="D25" s="180">
        <v>8.3000000000000007</v>
      </c>
      <c r="E25" s="180">
        <v>0.8</v>
      </c>
    </row>
    <row r="26" spans="2:5" ht="20.100000000000001" customHeight="1" x14ac:dyDescent="0.25">
      <c r="B26" s="177" t="s">
        <v>359</v>
      </c>
      <c r="C26" s="180">
        <v>1.3</v>
      </c>
      <c r="D26" s="180">
        <v>-19.100000000000001</v>
      </c>
      <c r="E26" s="180">
        <v>-0.2</v>
      </c>
    </row>
    <row r="27" spans="2:5" ht="20.100000000000001" customHeight="1" x14ac:dyDescent="0.25">
      <c r="B27" s="177" t="s">
        <v>360</v>
      </c>
      <c r="C27" s="180">
        <v>3.2</v>
      </c>
      <c r="D27" s="180">
        <v>21</v>
      </c>
      <c r="E27" s="180">
        <v>0.7</v>
      </c>
    </row>
    <row r="28" spans="2:5" ht="20.100000000000001" customHeight="1" x14ac:dyDescent="0.25">
      <c r="B28" s="193" t="s">
        <v>361</v>
      </c>
      <c r="C28" s="179">
        <v>4.9000000000000004</v>
      </c>
      <c r="D28" s="179">
        <v>4.3</v>
      </c>
      <c r="E28" s="179">
        <v>0.2</v>
      </c>
    </row>
    <row r="30" spans="2:5" x14ac:dyDescent="0.25">
      <c r="E30" s="176" t="s">
        <v>362</v>
      </c>
    </row>
  </sheetData>
  <mergeCells count="5">
    <mergeCell ref="B4:E4"/>
    <mergeCell ref="B5:B6"/>
    <mergeCell ref="C5:C6"/>
    <mergeCell ref="E5:E6"/>
    <mergeCell ref="D5:D6"/>
  </mergeCells>
  <hyperlinks>
    <hyperlink ref="A1" location="List!A1" display="List!A1" xr:uid="{00000000-0004-0000-2C00-000000000000}"/>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12"/>
  <sheetViews>
    <sheetView workbookViewId="0">
      <selection activeCell="T27" sqref="T27"/>
    </sheetView>
  </sheetViews>
  <sheetFormatPr defaultColWidth="8.77734375" defaultRowHeight="13.5" x14ac:dyDescent="0.25"/>
  <cols>
    <col min="1" max="2" width="8.77734375" style="1"/>
    <col min="3" max="3" width="51.44140625" style="1" customWidth="1"/>
    <col min="4" max="9" width="6.21875" style="1" hidden="1" customWidth="1"/>
    <col min="10" max="12" width="6.21875" style="1" customWidth="1"/>
    <col min="13" max="13" width="6.33203125" style="1" customWidth="1"/>
    <col min="14" max="14" width="6.21875" style="1" customWidth="1"/>
    <col min="15" max="17" width="6.33203125" style="1" customWidth="1"/>
    <col min="18" max="16384" width="8.77734375" style="1"/>
  </cols>
  <sheetData>
    <row r="1" spans="1:17" ht="15" x14ac:dyDescent="0.25">
      <c r="A1" s="199" t="s">
        <v>284</v>
      </c>
    </row>
    <row r="2" spans="1:17" ht="14.25" x14ac:dyDescent="0.25">
      <c r="C2" s="22" t="s">
        <v>363</v>
      </c>
    </row>
    <row r="4" spans="1:17" ht="19.899999999999999" customHeight="1" x14ac:dyDescent="0.25">
      <c r="C4" s="231" t="s">
        <v>364</v>
      </c>
      <c r="D4" s="232"/>
      <c r="E4" s="232"/>
      <c r="F4" s="232"/>
      <c r="G4" s="232"/>
      <c r="H4" s="232"/>
      <c r="I4" s="232"/>
      <c r="J4" s="232"/>
      <c r="K4" s="232"/>
    </row>
    <row r="5" spans="1:17" ht="94.5" customHeight="1" x14ac:dyDescent="0.25">
      <c r="C5" s="117" t="s">
        <v>365</v>
      </c>
      <c r="D5" s="181" t="s">
        <v>155</v>
      </c>
      <c r="E5" s="181" t="s">
        <v>156</v>
      </c>
      <c r="F5" s="181" t="s">
        <v>157</v>
      </c>
      <c r="G5" s="181" t="s">
        <v>158</v>
      </c>
      <c r="H5" s="181" t="s">
        <v>159</v>
      </c>
      <c r="I5" s="181" t="s">
        <v>160</v>
      </c>
      <c r="J5" s="181" t="s">
        <v>161</v>
      </c>
      <c r="K5" s="181" t="s">
        <v>162</v>
      </c>
      <c r="L5" s="181" t="s">
        <v>163</v>
      </c>
      <c r="M5" s="181" t="s">
        <v>164</v>
      </c>
      <c r="N5" s="181" t="s">
        <v>165</v>
      </c>
      <c r="O5" s="181" t="s">
        <v>166</v>
      </c>
      <c r="P5" s="181" t="s">
        <v>167</v>
      </c>
      <c r="Q5" s="181" t="s">
        <v>168</v>
      </c>
    </row>
    <row r="6" spans="1:17" ht="19.899999999999999" customHeight="1" x14ac:dyDescent="0.25">
      <c r="C6" s="89" t="s">
        <v>366</v>
      </c>
      <c r="D6" s="182">
        <v>5.5</v>
      </c>
      <c r="E6" s="182">
        <v>5.5</v>
      </c>
      <c r="F6" s="183">
        <v>6</v>
      </c>
      <c r="G6" s="183">
        <v>6.5</v>
      </c>
      <c r="H6" s="183">
        <v>7</v>
      </c>
      <c r="I6" s="183">
        <v>7.25</v>
      </c>
      <c r="J6" s="183">
        <v>7.25</v>
      </c>
      <c r="K6" s="183">
        <v>7.75</v>
      </c>
      <c r="L6" s="183">
        <v>8</v>
      </c>
      <c r="M6" s="183">
        <v>9.25</v>
      </c>
      <c r="N6" s="183">
        <v>9.25</v>
      </c>
      <c r="O6" s="183">
        <v>9.25</v>
      </c>
      <c r="P6" s="183">
        <v>9.5</v>
      </c>
      <c r="Q6" s="183">
        <v>10</v>
      </c>
    </row>
    <row r="7" spans="1:17" ht="19.899999999999999" customHeight="1" x14ac:dyDescent="0.25">
      <c r="C7" s="89" t="s">
        <v>367</v>
      </c>
      <c r="D7" s="180">
        <v>5.61</v>
      </c>
      <c r="E7" s="180">
        <v>5.67</v>
      </c>
      <c r="F7" s="178">
        <v>6.7</v>
      </c>
      <c r="G7" s="178">
        <v>6.97</v>
      </c>
      <c r="H7" s="178">
        <v>7.34</v>
      </c>
      <c r="I7" s="178">
        <v>7.55</v>
      </c>
      <c r="J7" s="178">
        <v>7.44</v>
      </c>
      <c r="K7" s="178">
        <v>7.93</v>
      </c>
      <c r="L7" s="178">
        <v>8.1999999999999993</v>
      </c>
      <c r="M7" s="178">
        <v>9.4600000000000009</v>
      </c>
      <c r="N7" s="178">
        <v>9.51</v>
      </c>
      <c r="O7" s="178">
        <v>9.5299999999999994</v>
      </c>
      <c r="P7" s="178">
        <v>9.75</v>
      </c>
      <c r="Q7" s="178">
        <v>10.32</v>
      </c>
    </row>
    <row r="8" spans="1:17" ht="19.899999999999999" customHeight="1" x14ac:dyDescent="0.25">
      <c r="C8" s="89" t="s">
        <v>368</v>
      </c>
      <c r="D8" s="180">
        <v>5.54</v>
      </c>
      <c r="E8" s="180">
        <v>5.62</v>
      </c>
      <c r="F8" s="178">
        <v>6.59</v>
      </c>
      <c r="G8" s="178">
        <v>6.9</v>
      </c>
      <c r="H8" s="178">
        <v>7.14</v>
      </c>
      <c r="I8" s="178" t="s">
        <v>169</v>
      </c>
      <c r="J8" s="178">
        <v>7.05</v>
      </c>
      <c r="K8" s="178">
        <v>7.68</v>
      </c>
      <c r="L8" s="178">
        <v>8.14</v>
      </c>
      <c r="M8" s="178">
        <v>9.39</v>
      </c>
      <c r="N8" s="178" t="s">
        <v>170</v>
      </c>
      <c r="O8" s="178" t="s">
        <v>171</v>
      </c>
      <c r="P8" s="178">
        <v>9.67</v>
      </c>
      <c r="Q8" s="178">
        <v>10.32</v>
      </c>
    </row>
    <row r="9" spans="1:17" ht="19.899999999999999" customHeight="1" x14ac:dyDescent="0.25">
      <c r="C9" s="126" t="s">
        <v>369</v>
      </c>
      <c r="D9" s="184"/>
      <c r="E9" s="184"/>
      <c r="F9" s="185"/>
      <c r="G9" s="185"/>
      <c r="H9" s="185"/>
      <c r="I9" s="185"/>
      <c r="J9" s="185"/>
      <c r="K9" s="185"/>
      <c r="L9" s="185"/>
      <c r="M9" s="185"/>
      <c r="N9" s="185"/>
      <c r="O9" s="185"/>
      <c r="P9" s="185"/>
      <c r="Q9" s="185"/>
    </row>
    <row r="10" spans="1:17" ht="19.899999999999999" customHeight="1" x14ac:dyDescent="0.25">
      <c r="C10" s="118" t="s">
        <v>370</v>
      </c>
      <c r="D10" s="182">
        <v>6.83</v>
      </c>
      <c r="E10" s="182">
        <v>6.81</v>
      </c>
      <c r="F10" s="183">
        <v>7.15</v>
      </c>
      <c r="G10" s="183">
        <v>7.59</v>
      </c>
      <c r="H10" s="183">
        <v>8.18</v>
      </c>
      <c r="I10" s="183">
        <v>8.58</v>
      </c>
      <c r="J10" s="183">
        <v>8.84</v>
      </c>
      <c r="K10" s="183">
        <v>9.02</v>
      </c>
      <c r="L10" s="183">
        <v>9.08</v>
      </c>
      <c r="M10" s="183">
        <v>10.130000000000001</v>
      </c>
      <c r="N10" s="183">
        <v>10.25</v>
      </c>
      <c r="O10" s="183">
        <v>10.41</v>
      </c>
      <c r="P10" s="183">
        <v>10.46</v>
      </c>
      <c r="Q10" s="183">
        <v>10.86</v>
      </c>
    </row>
    <row r="11" spans="1:17" ht="19.899999999999999" customHeight="1" x14ac:dyDescent="0.25">
      <c r="C11" s="89" t="s">
        <v>371</v>
      </c>
      <c r="D11" s="180">
        <v>8.19</v>
      </c>
      <c r="E11" s="180">
        <v>8.24</v>
      </c>
      <c r="F11" s="178">
        <v>8.3699999999999992</v>
      </c>
      <c r="G11" s="178">
        <v>8.75</v>
      </c>
      <c r="H11" s="178">
        <v>9.3699999999999992</v>
      </c>
      <c r="I11" s="178">
        <v>9.7100000000000009</v>
      </c>
      <c r="J11" s="178">
        <v>9.82</v>
      </c>
      <c r="K11" s="178">
        <v>9.9</v>
      </c>
      <c r="L11" s="178">
        <v>9.93</v>
      </c>
      <c r="M11" s="178">
        <v>10.97</v>
      </c>
      <c r="N11" s="178">
        <v>10.87</v>
      </c>
      <c r="O11" s="178">
        <v>10.98</v>
      </c>
      <c r="P11" s="178">
        <v>11.02</v>
      </c>
      <c r="Q11" s="178">
        <v>11.43</v>
      </c>
    </row>
    <row r="12" spans="1:17" ht="19.899999999999999" customHeight="1" x14ac:dyDescent="0.25">
      <c r="C12" s="89" t="s">
        <v>372</v>
      </c>
      <c r="D12" s="180">
        <v>9.17</v>
      </c>
      <c r="E12" s="180">
        <v>9.25</v>
      </c>
      <c r="F12" s="178">
        <v>9.4499999999999993</v>
      </c>
      <c r="G12" s="178">
        <v>9.5500000000000007</v>
      </c>
      <c r="H12" s="178">
        <v>10.029999999999999</v>
      </c>
      <c r="I12" s="178">
        <v>10.14</v>
      </c>
      <c r="J12" s="178">
        <v>10.08</v>
      </c>
      <c r="K12" s="178">
        <v>10.17</v>
      </c>
      <c r="L12" s="178">
        <v>10.25</v>
      </c>
      <c r="M12" s="178">
        <v>11.2</v>
      </c>
      <c r="N12" s="178">
        <v>11.26</v>
      </c>
      <c r="O12" s="178">
        <v>11.59</v>
      </c>
      <c r="P12" s="178">
        <v>11.69</v>
      </c>
      <c r="Q12" s="178">
        <v>12.04</v>
      </c>
    </row>
  </sheetData>
  <mergeCells count="1">
    <mergeCell ref="C4:K4"/>
  </mergeCells>
  <hyperlinks>
    <hyperlink ref="A1" location="List!A1" display="List!A1" xr:uid="{00000000-0004-0000-2D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2"/>
  </sheetPr>
  <dimension ref="A1:M63"/>
  <sheetViews>
    <sheetView zoomScale="85" zoomScaleNormal="85" workbookViewId="0">
      <pane xSplit="3" ySplit="1" topLeftCell="D2" activePane="bottomRight" state="frozen"/>
      <selection pane="topRight" activeCell="AA62" sqref="AA62"/>
      <selection pane="bottomLeft" activeCell="AA62" sqref="AA62"/>
      <selection pane="bottomRight"/>
    </sheetView>
  </sheetViews>
  <sheetFormatPr defaultColWidth="8.77734375" defaultRowHeight="13.5" x14ac:dyDescent="0.25"/>
  <cols>
    <col min="1" max="1" width="7.21875" style="1" customWidth="1"/>
    <col min="2" max="2" width="49.77734375" style="1" customWidth="1"/>
    <col min="3" max="3" width="8.44140625" style="1" customWidth="1"/>
    <col min="4" max="15" width="8.6640625" style="1" customWidth="1"/>
    <col min="16" max="16384" width="8.77734375" style="1"/>
  </cols>
  <sheetData>
    <row r="1" spans="1:13" ht="15" x14ac:dyDescent="0.25">
      <c r="A1" s="198" t="s">
        <v>284</v>
      </c>
    </row>
    <row r="2" spans="1:13" ht="14.25" x14ac:dyDescent="0.25">
      <c r="B2" s="18" t="s">
        <v>373</v>
      </c>
    </row>
    <row r="4" spans="1:13" x14ac:dyDescent="0.25">
      <c r="B4" s="233" t="s">
        <v>365</v>
      </c>
      <c r="C4" s="235">
        <v>2015</v>
      </c>
      <c r="D4" s="235">
        <v>2016</v>
      </c>
      <c r="E4" s="235">
        <v>2017</v>
      </c>
      <c r="F4" s="235">
        <v>2018</v>
      </c>
      <c r="G4" s="235">
        <v>2019</v>
      </c>
      <c r="H4" s="235">
        <v>2020</v>
      </c>
      <c r="I4" s="235">
        <v>2021</v>
      </c>
      <c r="J4" s="236">
        <v>2022</v>
      </c>
      <c r="K4" s="236">
        <v>2023</v>
      </c>
      <c r="L4" s="237">
        <v>2024</v>
      </c>
      <c r="M4" s="234">
        <v>2025</v>
      </c>
    </row>
    <row r="5" spans="1:13" x14ac:dyDescent="0.25">
      <c r="B5" s="233"/>
      <c r="C5" s="235"/>
      <c r="D5" s="235"/>
      <c r="E5" s="235"/>
      <c r="F5" s="235"/>
      <c r="G5" s="235"/>
      <c r="H5" s="235"/>
      <c r="I5" s="235"/>
      <c r="J5" s="236"/>
      <c r="K5" s="236"/>
      <c r="L5" s="237"/>
      <c r="M5" s="234"/>
    </row>
    <row r="6" spans="1:13" ht="48" customHeight="1" x14ac:dyDescent="0.25">
      <c r="B6" s="233"/>
      <c r="C6" s="212" t="s">
        <v>374</v>
      </c>
      <c r="D6" s="212" t="s">
        <v>374</v>
      </c>
      <c r="E6" s="212" t="s">
        <v>374</v>
      </c>
      <c r="F6" s="212" t="s">
        <v>374</v>
      </c>
      <c r="G6" s="212" t="s">
        <v>374</v>
      </c>
      <c r="H6" s="212" t="s">
        <v>374</v>
      </c>
      <c r="I6" s="213" t="s">
        <v>374</v>
      </c>
      <c r="J6" s="214" t="s">
        <v>375</v>
      </c>
      <c r="K6" s="214" t="s">
        <v>375</v>
      </c>
      <c r="L6" s="214" t="s">
        <v>375</v>
      </c>
      <c r="M6" s="214" t="s">
        <v>375</v>
      </c>
    </row>
    <row r="7" spans="1:13" ht="20.100000000000001" customHeight="1" x14ac:dyDescent="0.25">
      <c r="B7" s="233" t="s">
        <v>376</v>
      </c>
      <c r="C7" s="233"/>
      <c r="D7" s="233"/>
      <c r="E7" s="233"/>
      <c r="F7" s="233"/>
      <c r="G7" s="233"/>
      <c r="H7" s="233"/>
      <c r="I7" s="233"/>
      <c r="J7" s="233"/>
      <c r="K7" s="233"/>
      <c r="L7" s="233"/>
      <c r="M7" s="233"/>
    </row>
    <row r="8" spans="1:13" ht="20.100000000000001" customHeight="1" x14ac:dyDescent="0.25">
      <c r="B8" s="186" t="s">
        <v>380</v>
      </c>
      <c r="C8" s="190">
        <v>2.7</v>
      </c>
      <c r="D8" s="190">
        <v>1.7</v>
      </c>
      <c r="E8" s="190">
        <v>2.2999999999999998</v>
      </c>
      <c r="F8" s="190">
        <v>2.9</v>
      </c>
      <c r="G8" s="190">
        <v>2.2999999999999998</v>
      </c>
      <c r="H8" s="190">
        <v>-2.7</v>
      </c>
      <c r="I8" s="190">
        <v>6.1</v>
      </c>
      <c r="J8" s="191">
        <v>1.8</v>
      </c>
      <c r="K8" s="191">
        <v>1</v>
      </c>
      <c r="L8" s="192">
        <v>2.5</v>
      </c>
      <c r="M8" s="192">
        <v>2.7</v>
      </c>
    </row>
    <row r="9" spans="1:13" ht="20.100000000000001" customHeight="1" x14ac:dyDescent="0.25">
      <c r="B9" s="186" t="s">
        <v>381</v>
      </c>
      <c r="C9" s="190">
        <v>1.9</v>
      </c>
      <c r="D9" s="190">
        <v>1.8</v>
      </c>
      <c r="E9" s="190">
        <v>2.7</v>
      </c>
      <c r="F9" s="190">
        <v>1.9</v>
      </c>
      <c r="G9" s="190">
        <v>1.6</v>
      </c>
      <c r="H9" s="190">
        <v>-6.3</v>
      </c>
      <c r="I9" s="190">
        <v>5.5</v>
      </c>
      <c r="J9" s="191">
        <v>3.3</v>
      </c>
      <c r="K9" s="191">
        <v>0.1</v>
      </c>
      <c r="L9" s="192">
        <v>-0.6</v>
      </c>
      <c r="M9" s="192">
        <v>0.5</v>
      </c>
    </row>
    <row r="10" spans="1:13" ht="20.100000000000001" customHeight="1" x14ac:dyDescent="0.25">
      <c r="B10" s="186" t="s">
        <v>382</v>
      </c>
      <c r="C10" s="190">
        <v>-1.9</v>
      </c>
      <c r="D10" s="190">
        <v>0.2</v>
      </c>
      <c r="E10" s="190">
        <v>1.8</v>
      </c>
      <c r="F10" s="190">
        <v>2.8</v>
      </c>
      <c r="G10" s="190">
        <v>2</v>
      </c>
      <c r="H10" s="190">
        <v>-2.9</v>
      </c>
      <c r="I10" s="190">
        <v>4.8</v>
      </c>
      <c r="J10" s="191">
        <v>-2.9</v>
      </c>
      <c r="K10" s="191">
        <v>-2</v>
      </c>
      <c r="L10" s="192">
        <v>2</v>
      </c>
      <c r="M10" s="192">
        <v>1</v>
      </c>
    </row>
    <row r="11" spans="1:13" ht="20.100000000000001" customHeight="1" x14ac:dyDescent="0.25">
      <c r="B11" s="186" t="s">
        <v>383</v>
      </c>
      <c r="C11" s="190">
        <v>0.1</v>
      </c>
      <c r="D11" s="190">
        <v>1.3</v>
      </c>
      <c r="E11" s="190">
        <v>2.1</v>
      </c>
      <c r="F11" s="190">
        <v>2.4</v>
      </c>
      <c r="G11" s="190">
        <v>1.8</v>
      </c>
      <c r="H11" s="190">
        <v>1.2</v>
      </c>
      <c r="I11" s="190">
        <v>4.7</v>
      </c>
      <c r="J11" s="191">
        <v>8.1999999999999993</v>
      </c>
      <c r="K11" s="191">
        <v>6</v>
      </c>
      <c r="L11" s="192">
        <v>3.6</v>
      </c>
      <c r="M11" s="192">
        <v>2.2999999999999998</v>
      </c>
    </row>
    <row r="12" spans="1:13" ht="20.100000000000001" customHeight="1" x14ac:dyDescent="0.25">
      <c r="B12" s="186" t="s">
        <v>377</v>
      </c>
      <c r="C12" s="190">
        <v>0</v>
      </c>
      <c r="D12" s="190">
        <v>0.2</v>
      </c>
      <c r="E12" s="190">
        <v>1.5</v>
      </c>
      <c r="F12" s="190">
        <v>1.7</v>
      </c>
      <c r="G12" s="190">
        <v>1.2</v>
      </c>
      <c r="H12" s="190">
        <v>0.3</v>
      </c>
      <c r="I12" s="190">
        <v>2.6</v>
      </c>
      <c r="J12" s="191">
        <v>8.6</v>
      </c>
      <c r="K12" s="191">
        <v>9.4</v>
      </c>
      <c r="L12" s="192">
        <v>5.0999999999999996</v>
      </c>
      <c r="M12" s="192">
        <v>2.4</v>
      </c>
    </row>
    <row r="13" spans="1:13" ht="20.100000000000001" customHeight="1" x14ac:dyDescent="0.25">
      <c r="B13" s="186" t="s">
        <v>378</v>
      </c>
      <c r="C13" s="190">
        <v>14.4</v>
      </c>
      <c r="D13" s="190">
        <v>6.8</v>
      </c>
      <c r="E13" s="190">
        <v>3.6</v>
      </c>
      <c r="F13" s="190">
        <v>2.8</v>
      </c>
      <c r="G13" s="190">
        <v>4.5</v>
      </c>
      <c r="H13" s="190">
        <v>3.4</v>
      </c>
      <c r="I13" s="190">
        <v>6.7</v>
      </c>
      <c r="J13" s="191">
        <v>13.8</v>
      </c>
      <c r="K13" s="191">
        <v>8.3000000000000007</v>
      </c>
      <c r="L13" s="192">
        <v>6</v>
      </c>
      <c r="M13" s="192">
        <v>4.5</v>
      </c>
    </row>
    <row r="14" spans="1:13" ht="20.100000000000001" customHeight="1" x14ac:dyDescent="0.25">
      <c r="B14" s="186" t="s">
        <v>384</v>
      </c>
      <c r="C14" s="190">
        <v>53.5</v>
      </c>
      <c r="D14" s="190">
        <v>45</v>
      </c>
      <c r="E14" s="190">
        <v>54.6</v>
      </c>
      <c r="F14" s="190">
        <v>71.400000000000006</v>
      </c>
      <c r="G14" s="190">
        <v>64.099999999999994</v>
      </c>
      <c r="H14" s="190">
        <v>42.5</v>
      </c>
      <c r="I14" s="190">
        <v>71</v>
      </c>
      <c r="J14" s="191">
        <v>100.2</v>
      </c>
      <c r="K14" s="191">
        <v>97</v>
      </c>
      <c r="L14" s="192">
        <v>101.2</v>
      </c>
      <c r="M14" s="192">
        <v>102.5</v>
      </c>
    </row>
    <row r="15" spans="1:13" ht="20.100000000000001" customHeight="1" x14ac:dyDescent="0.25">
      <c r="B15" s="186" t="s">
        <v>385</v>
      </c>
      <c r="C15" s="190">
        <v>5497.4</v>
      </c>
      <c r="D15" s="190">
        <v>4867.6000000000004</v>
      </c>
      <c r="E15" s="190">
        <v>6201.5</v>
      </c>
      <c r="F15" s="190">
        <v>6544.7</v>
      </c>
      <c r="G15" s="190">
        <v>6024.1</v>
      </c>
      <c r="H15" s="190">
        <v>6191.2</v>
      </c>
      <c r="I15" s="190">
        <v>9288.1</v>
      </c>
      <c r="J15" s="191">
        <v>8726.5</v>
      </c>
      <c r="K15" s="191">
        <v>8015.2</v>
      </c>
      <c r="L15" s="192">
        <v>8496.7000000000007</v>
      </c>
      <c r="M15" s="192">
        <v>8785.7000000000007</v>
      </c>
    </row>
    <row r="16" spans="1:13" ht="20.100000000000001" customHeight="1" x14ac:dyDescent="0.25">
      <c r="B16" s="186" t="s">
        <v>379</v>
      </c>
      <c r="C16" s="190">
        <v>93</v>
      </c>
      <c r="D16" s="190">
        <v>91.9</v>
      </c>
      <c r="E16" s="190">
        <v>98</v>
      </c>
      <c r="F16" s="190">
        <v>95.9</v>
      </c>
      <c r="G16" s="190">
        <v>95.1</v>
      </c>
      <c r="H16" s="190">
        <v>98.1</v>
      </c>
      <c r="I16" s="190">
        <v>125.7</v>
      </c>
      <c r="J16" s="191">
        <v>143.9</v>
      </c>
      <c r="K16" s="191">
        <v>137</v>
      </c>
      <c r="L16" s="192">
        <v>141.30000000000001</v>
      </c>
      <c r="M16" s="192">
        <v>143.19999999999999</v>
      </c>
    </row>
    <row r="17" spans="2:13" ht="20.100000000000001" customHeight="1" x14ac:dyDescent="0.25">
      <c r="B17" s="233" t="s">
        <v>386</v>
      </c>
      <c r="C17" s="233"/>
      <c r="D17" s="233"/>
      <c r="E17" s="233"/>
      <c r="F17" s="233"/>
      <c r="G17" s="233"/>
      <c r="H17" s="233"/>
      <c r="I17" s="233"/>
      <c r="J17" s="233"/>
      <c r="K17" s="233"/>
      <c r="L17" s="233"/>
      <c r="M17" s="233"/>
    </row>
    <row r="18" spans="2:13" ht="20.100000000000001" customHeight="1" x14ac:dyDescent="0.25">
      <c r="B18" s="233" t="s">
        <v>387</v>
      </c>
      <c r="C18" s="233"/>
      <c r="D18" s="233"/>
      <c r="E18" s="233"/>
      <c r="F18" s="233"/>
      <c r="G18" s="233"/>
      <c r="H18" s="233"/>
      <c r="I18" s="233"/>
      <c r="J18" s="233"/>
      <c r="K18" s="233"/>
      <c r="L18" s="233"/>
      <c r="M18" s="233"/>
    </row>
    <row r="19" spans="2:13" ht="20.100000000000001" customHeight="1" x14ac:dyDescent="0.25">
      <c r="B19" s="186" t="s">
        <v>395</v>
      </c>
      <c r="C19" s="190">
        <v>-0.1</v>
      </c>
      <c r="D19" s="190">
        <v>-1.1000000000000001</v>
      </c>
      <c r="E19" s="190">
        <v>2.6</v>
      </c>
      <c r="F19" s="190">
        <v>1.8</v>
      </c>
      <c r="G19" s="190">
        <v>0.7</v>
      </c>
      <c r="H19" s="190">
        <v>3.7</v>
      </c>
      <c r="I19" s="190">
        <v>7.7</v>
      </c>
      <c r="J19" s="191">
        <v>9.5</v>
      </c>
      <c r="K19" s="191">
        <v>3.9</v>
      </c>
      <c r="L19" s="192">
        <v>4</v>
      </c>
      <c r="M19" s="192">
        <v>4</v>
      </c>
    </row>
    <row r="20" spans="2:13" ht="20.100000000000001" customHeight="1" x14ac:dyDescent="0.25">
      <c r="B20" s="186" t="s">
        <v>396</v>
      </c>
      <c r="C20" s="190">
        <v>3.7</v>
      </c>
      <c r="D20" s="190">
        <v>-1.4</v>
      </c>
      <c r="E20" s="190">
        <v>1</v>
      </c>
      <c r="F20" s="190">
        <v>2.5</v>
      </c>
      <c r="G20" s="190">
        <v>1.5</v>
      </c>
      <c r="H20" s="190">
        <v>1.2</v>
      </c>
      <c r="I20" s="190">
        <v>7.2</v>
      </c>
      <c r="J20" s="191">
        <v>8.6999999999999993</v>
      </c>
      <c r="K20" s="191">
        <v>4.8</v>
      </c>
      <c r="L20" s="192">
        <v>3.9</v>
      </c>
      <c r="M20" s="192">
        <v>4</v>
      </c>
    </row>
    <row r="21" spans="2:13" ht="20.100000000000001" customHeight="1" x14ac:dyDescent="0.25">
      <c r="B21" s="186" t="s">
        <v>397</v>
      </c>
      <c r="C21" s="190">
        <v>5.0999999999999996</v>
      </c>
      <c r="D21" s="190">
        <v>-2</v>
      </c>
      <c r="E21" s="190">
        <v>0.8</v>
      </c>
      <c r="F21" s="190">
        <v>4</v>
      </c>
      <c r="G21" s="190">
        <v>1.2</v>
      </c>
      <c r="H21" s="190">
        <v>1.3</v>
      </c>
      <c r="I21" s="190">
        <v>7.2</v>
      </c>
      <c r="J21" s="191">
        <v>8.9</v>
      </c>
      <c r="K21" s="191">
        <v>6</v>
      </c>
      <c r="L21" s="192">
        <v>4.5</v>
      </c>
      <c r="M21" s="192">
        <v>4</v>
      </c>
    </row>
    <row r="22" spans="2:13" ht="20.100000000000001" customHeight="1" x14ac:dyDescent="0.25">
      <c r="B22" s="233" t="s">
        <v>388</v>
      </c>
      <c r="C22" s="233"/>
      <c r="D22" s="233"/>
      <c r="E22" s="233"/>
      <c r="F22" s="233"/>
      <c r="G22" s="233"/>
      <c r="H22" s="233"/>
      <c r="I22" s="233"/>
      <c r="J22" s="233"/>
      <c r="K22" s="233"/>
      <c r="L22" s="233"/>
      <c r="M22" s="233"/>
    </row>
    <row r="23" spans="2:13" ht="20.100000000000001" customHeight="1" x14ac:dyDescent="0.25">
      <c r="B23" s="186" t="s">
        <v>398</v>
      </c>
      <c r="C23" s="190">
        <v>5043.6000000000004</v>
      </c>
      <c r="D23" s="190">
        <v>5067.3</v>
      </c>
      <c r="E23" s="190">
        <v>5568.9</v>
      </c>
      <c r="F23" s="190">
        <v>6017</v>
      </c>
      <c r="G23" s="190">
        <v>6543.3</v>
      </c>
      <c r="H23" s="190">
        <v>6181.7</v>
      </c>
      <c r="I23" s="190">
        <v>6983</v>
      </c>
      <c r="J23" s="191">
        <v>8500.7999999999993</v>
      </c>
      <c r="K23" s="191">
        <v>9243.9</v>
      </c>
      <c r="L23" s="192">
        <v>10039</v>
      </c>
      <c r="M23" s="192">
        <v>10880.1</v>
      </c>
    </row>
    <row r="24" spans="2:13" ht="20.100000000000001" customHeight="1" x14ac:dyDescent="0.25">
      <c r="B24" s="186" t="s">
        <v>399</v>
      </c>
      <c r="C24" s="190">
        <v>3.2</v>
      </c>
      <c r="D24" s="190">
        <v>0.2</v>
      </c>
      <c r="E24" s="190">
        <v>7.5</v>
      </c>
      <c r="F24" s="190">
        <v>5.2</v>
      </c>
      <c r="G24" s="190">
        <v>7.6</v>
      </c>
      <c r="H24" s="190">
        <v>-7.4</v>
      </c>
      <c r="I24" s="190">
        <v>5.7</v>
      </c>
      <c r="J24" s="191">
        <v>12.9</v>
      </c>
      <c r="K24" s="191">
        <v>4.5999999999999996</v>
      </c>
      <c r="L24" s="192">
        <v>4.4000000000000004</v>
      </c>
      <c r="M24" s="192">
        <v>4.2</v>
      </c>
    </row>
    <row r="25" spans="2:13" ht="20.100000000000001" customHeight="1" x14ac:dyDescent="0.25">
      <c r="B25" s="233" t="s">
        <v>389</v>
      </c>
      <c r="C25" s="233"/>
      <c r="D25" s="233"/>
      <c r="E25" s="233"/>
      <c r="F25" s="233"/>
      <c r="G25" s="233"/>
      <c r="H25" s="233"/>
      <c r="I25" s="233"/>
      <c r="J25" s="233"/>
      <c r="K25" s="233"/>
      <c r="L25" s="233"/>
      <c r="M25" s="233"/>
    </row>
    <row r="26" spans="2:13" ht="20.100000000000001" customHeight="1" x14ac:dyDescent="0.25">
      <c r="B26" s="186" t="s">
        <v>400</v>
      </c>
      <c r="C26" s="190">
        <v>6.2</v>
      </c>
      <c r="D26" s="190">
        <v>7.7</v>
      </c>
      <c r="E26" s="190">
        <v>11.7</v>
      </c>
      <c r="F26" s="190">
        <v>4.9000000000000004</v>
      </c>
      <c r="G26" s="190">
        <v>12</v>
      </c>
      <c r="H26" s="190">
        <v>-1.7</v>
      </c>
      <c r="I26" s="190">
        <v>3.5</v>
      </c>
      <c r="J26" s="191">
        <v>5.3</v>
      </c>
      <c r="K26" s="191">
        <v>5.7</v>
      </c>
      <c r="L26" s="192">
        <v>5.9</v>
      </c>
      <c r="M26" s="192">
        <v>5.2</v>
      </c>
    </row>
    <row r="27" spans="2:13" ht="20.100000000000001" customHeight="1" x14ac:dyDescent="0.25">
      <c r="B27" s="186" t="s">
        <v>401</v>
      </c>
      <c r="C27" s="190">
        <v>13.2</v>
      </c>
      <c r="D27" s="190">
        <v>-5</v>
      </c>
      <c r="E27" s="190">
        <v>-5.0999999999999996</v>
      </c>
      <c r="F27" s="190">
        <v>-6.9</v>
      </c>
      <c r="G27" s="190">
        <v>-5.8</v>
      </c>
      <c r="H27" s="190">
        <v>-4.0999999999999996</v>
      </c>
      <c r="I27" s="190">
        <v>-0.6</v>
      </c>
      <c r="J27" s="191">
        <v>-0.7</v>
      </c>
      <c r="K27" s="191">
        <v>1.4</v>
      </c>
      <c r="L27" s="192">
        <v>1.8</v>
      </c>
      <c r="M27" s="192">
        <v>2.7</v>
      </c>
    </row>
    <row r="28" spans="2:13" ht="20.100000000000001" customHeight="1" x14ac:dyDescent="0.25">
      <c r="B28" s="186" t="s">
        <v>402</v>
      </c>
      <c r="C28" s="190">
        <v>-3.1</v>
      </c>
      <c r="D28" s="190">
        <v>-14.1</v>
      </c>
      <c r="E28" s="190">
        <v>2.8</v>
      </c>
      <c r="F28" s="190">
        <v>0.6</v>
      </c>
      <c r="G28" s="190">
        <v>6.5</v>
      </c>
      <c r="H28" s="190">
        <v>-6.7</v>
      </c>
      <c r="I28" s="190">
        <v>3.1</v>
      </c>
      <c r="J28" s="191">
        <v>20.100000000000001</v>
      </c>
      <c r="K28" s="191">
        <v>9.6</v>
      </c>
      <c r="L28" s="192">
        <v>7.8</v>
      </c>
      <c r="M28" s="192">
        <v>5.5</v>
      </c>
    </row>
    <row r="29" spans="2:13" ht="20.100000000000001" customHeight="1" x14ac:dyDescent="0.25">
      <c r="B29" s="186" t="s">
        <v>403</v>
      </c>
      <c r="C29" s="190">
        <v>1.6</v>
      </c>
      <c r="D29" s="190">
        <v>3.2</v>
      </c>
      <c r="E29" s="190">
        <v>10.6</v>
      </c>
      <c r="F29" s="190">
        <v>9.1</v>
      </c>
      <c r="G29" s="190">
        <v>10</v>
      </c>
      <c r="H29" s="190">
        <v>-9.6999999999999993</v>
      </c>
      <c r="I29" s="190">
        <v>7.9</v>
      </c>
      <c r="J29" s="191">
        <v>18.600000000000001</v>
      </c>
      <c r="K29" s="191">
        <v>4</v>
      </c>
      <c r="L29" s="192">
        <v>3.9</v>
      </c>
      <c r="M29" s="192">
        <v>4</v>
      </c>
    </row>
    <row r="30" spans="2:13" ht="20.100000000000001" customHeight="1" x14ac:dyDescent="0.25">
      <c r="B30" s="186" t="s">
        <v>404</v>
      </c>
      <c r="C30" s="190">
        <v>-5.0999999999999996</v>
      </c>
      <c r="D30" s="190">
        <v>-3.7</v>
      </c>
      <c r="E30" s="190">
        <v>9.6999999999999993</v>
      </c>
      <c r="F30" s="190">
        <v>8</v>
      </c>
      <c r="G30" s="190">
        <v>7.1</v>
      </c>
      <c r="H30" s="190">
        <v>-10</v>
      </c>
      <c r="I30" s="190">
        <v>7.4</v>
      </c>
      <c r="J30" s="191">
        <v>10</v>
      </c>
      <c r="K30" s="191">
        <v>4.8</v>
      </c>
      <c r="L30" s="192">
        <v>4.5</v>
      </c>
      <c r="M30" s="192">
        <v>4.2</v>
      </c>
    </row>
    <row r="31" spans="2:13" ht="20.100000000000001" customHeight="1" x14ac:dyDescent="0.25">
      <c r="B31" s="233" t="s">
        <v>390</v>
      </c>
      <c r="C31" s="233"/>
      <c r="D31" s="233"/>
      <c r="E31" s="233"/>
      <c r="F31" s="233"/>
      <c r="G31" s="233"/>
      <c r="H31" s="233"/>
      <c r="I31" s="233"/>
      <c r="J31" s="233"/>
      <c r="K31" s="233"/>
      <c r="L31" s="233"/>
      <c r="M31" s="233"/>
    </row>
    <row r="32" spans="2:13" ht="20.100000000000001" customHeight="1" x14ac:dyDescent="0.25">
      <c r="B32" s="194" t="s">
        <v>405</v>
      </c>
      <c r="C32" s="190">
        <v>-6</v>
      </c>
      <c r="D32" s="190">
        <v>-2.1</v>
      </c>
      <c r="E32" s="190">
        <v>11.6</v>
      </c>
      <c r="F32" s="190">
        <v>3.8</v>
      </c>
      <c r="G32" s="190">
        <v>11.7</v>
      </c>
      <c r="H32" s="190">
        <v>-10.9</v>
      </c>
      <c r="I32" s="190">
        <v>4.2</v>
      </c>
      <c r="J32" s="191">
        <v>8</v>
      </c>
      <c r="K32" s="191">
        <v>2.2999999999999998</v>
      </c>
      <c r="L32" s="192">
        <v>3.9</v>
      </c>
      <c r="M32" s="192">
        <v>3.9</v>
      </c>
    </row>
    <row r="33" spans="2:13" ht="20.100000000000001" customHeight="1" x14ac:dyDescent="0.25">
      <c r="B33" s="186" t="s">
        <v>406</v>
      </c>
      <c r="C33" s="190">
        <v>4.7</v>
      </c>
      <c r="D33" s="190">
        <v>-2.4</v>
      </c>
      <c r="E33" s="190">
        <v>-2.1</v>
      </c>
      <c r="F33" s="190">
        <v>-3</v>
      </c>
      <c r="G33" s="190">
        <v>12.9</v>
      </c>
      <c r="H33" s="190">
        <v>9.1999999999999993</v>
      </c>
      <c r="I33" s="190">
        <v>8.4</v>
      </c>
      <c r="J33" s="191">
        <v>3.9</v>
      </c>
      <c r="K33" s="191">
        <v>-0.3</v>
      </c>
      <c r="L33" s="192">
        <v>2.2999999999999998</v>
      </c>
      <c r="M33" s="192">
        <v>1.9</v>
      </c>
    </row>
    <row r="34" spans="2:13" ht="20.100000000000001" customHeight="1" x14ac:dyDescent="0.25">
      <c r="B34" s="186" t="s">
        <v>407</v>
      </c>
      <c r="C34" s="190">
        <v>-7.5</v>
      </c>
      <c r="D34" s="190">
        <v>-2.1</v>
      </c>
      <c r="E34" s="190">
        <v>14</v>
      </c>
      <c r="F34" s="190">
        <v>4.8</v>
      </c>
      <c r="G34" s="190">
        <v>11.5</v>
      </c>
      <c r="H34" s="190">
        <v>-14</v>
      </c>
      <c r="I34" s="190">
        <v>3.4</v>
      </c>
      <c r="J34" s="191">
        <v>8.9</v>
      </c>
      <c r="K34" s="191">
        <v>2.9</v>
      </c>
      <c r="L34" s="192">
        <v>4.3</v>
      </c>
      <c r="M34" s="192">
        <v>4.2</v>
      </c>
    </row>
    <row r="35" spans="2:13" ht="20.100000000000001" customHeight="1" x14ac:dyDescent="0.25">
      <c r="B35" s="194" t="s">
        <v>408</v>
      </c>
      <c r="C35" s="190">
        <v>2.5</v>
      </c>
      <c r="D35" s="190">
        <v>-11.4</v>
      </c>
      <c r="E35" s="190">
        <v>9.6999999999999993</v>
      </c>
      <c r="F35" s="190">
        <v>4.8</v>
      </c>
      <c r="G35" s="190">
        <v>4.4000000000000004</v>
      </c>
      <c r="H35" s="190">
        <v>-1.5</v>
      </c>
      <c r="I35" s="190">
        <v>6.3</v>
      </c>
      <c r="J35" s="191">
        <v>16</v>
      </c>
      <c r="K35" s="191">
        <v>17.5</v>
      </c>
      <c r="L35" s="192">
        <v>6.8</v>
      </c>
      <c r="M35" s="192">
        <v>8.6</v>
      </c>
    </row>
    <row r="36" spans="2:13" ht="20.100000000000001" customHeight="1" x14ac:dyDescent="0.25">
      <c r="B36" s="186" t="s">
        <v>409</v>
      </c>
      <c r="C36" s="190">
        <v>13.6</v>
      </c>
      <c r="D36" s="190">
        <v>5</v>
      </c>
      <c r="E36" s="190">
        <v>31.7</v>
      </c>
      <c r="F36" s="190">
        <v>-37.4</v>
      </c>
      <c r="G36" s="190">
        <v>31.1</v>
      </c>
      <c r="H36" s="190">
        <v>16.2</v>
      </c>
      <c r="I36" s="190">
        <v>-9.9</v>
      </c>
      <c r="J36" s="191">
        <v>42.1</v>
      </c>
      <c r="K36" s="191">
        <v>60.3</v>
      </c>
      <c r="L36" s="192">
        <v>9.4</v>
      </c>
      <c r="M36" s="192">
        <v>15.4</v>
      </c>
    </row>
    <row r="37" spans="2:13" ht="20.100000000000001" customHeight="1" x14ac:dyDescent="0.25">
      <c r="B37" s="186" t="s">
        <v>410</v>
      </c>
      <c r="C37" s="190">
        <v>1.2</v>
      </c>
      <c r="D37" s="190">
        <v>-13.9</v>
      </c>
      <c r="E37" s="190">
        <v>6.2</v>
      </c>
      <c r="F37" s="190">
        <v>19.600000000000001</v>
      </c>
      <c r="G37" s="190">
        <v>-0.5</v>
      </c>
      <c r="H37" s="190">
        <v>-5.7</v>
      </c>
      <c r="I37" s="190">
        <v>11.2</v>
      </c>
      <c r="J37" s="191">
        <v>9.6</v>
      </c>
      <c r="K37" s="191">
        <v>8.1999999999999993</v>
      </c>
      <c r="L37" s="192">
        <v>6.1</v>
      </c>
      <c r="M37" s="192">
        <v>6</v>
      </c>
    </row>
    <row r="38" spans="2:13" ht="20.100000000000001" customHeight="1" x14ac:dyDescent="0.25">
      <c r="B38" s="194" t="s">
        <v>411</v>
      </c>
      <c r="C38" s="190">
        <v>4.9000000000000004</v>
      </c>
      <c r="D38" s="190">
        <v>21.3</v>
      </c>
      <c r="E38" s="190">
        <v>19.3</v>
      </c>
      <c r="F38" s="190">
        <v>5</v>
      </c>
      <c r="G38" s="190">
        <v>16</v>
      </c>
      <c r="H38" s="190">
        <v>-33.4</v>
      </c>
      <c r="I38" s="190">
        <v>17.100000000000001</v>
      </c>
      <c r="J38" s="191">
        <v>52.2</v>
      </c>
      <c r="K38" s="191">
        <v>2</v>
      </c>
      <c r="L38" s="192">
        <v>3.4</v>
      </c>
      <c r="M38" s="192">
        <v>4.2</v>
      </c>
    </row>
    <row r="39" spans="2:13" ht="20.100000000000001" customHeight="1" x14ac:dyDescent="0.25">
      <c r="B39" s="194" t="s">
        <v>412</v>
      </c>
      <c r="C39" s="190">
        <v>-15.3</v>
      </c>
      <c r="D39" s="190">
        <v>6.3</v>
      </c>
      <c r="E39" s="190">
        <v>24.6</v>
      </c>
      <c r="F39" s="190">
        <v>13.3</v>
      </c>
      <c r="G39" s="190">
        <v>11.6</v>
      </c>
      <c r="H39" s="190">
        <v>-31.4</v>
      </c>
      <c r="I39" s="190">
        <v>12.5</v>
      </c>
      <c r="J39" s="191">
        <v>39.5</v>
      </c>
      <c r="K39" s="191">
        <v>1.8</v>
      </c>
      <c r="L39" s="192">
        <v>3.3</v>
      </c>
      <c r="M39" s="192">
        <v>3.9</v>
      </c>
    </row>
    <row r="40" spans="2:13" ht="20.100000000000001" customHeight="1" x14ac:dyDescent="0.25">
      <c r="B40" s="233" t="s">
        <v>391</v>
      </c>
      <c r="C40" s="233"/>
      <c r="D40" s="233"/>
      <c r="E40" s="233"/>
      <c r="F40" s="233"/>
      <c r="G40" s="233"/>
      <c r="H40" s="233"/>
      <c r="I40" s="233"/>
      <c r="J40" s="233"/>
      <c r="K40" s="233"/>
      <c r="L40" s="233"/>
      <c r="M40" s="233"/>
    </row>
    <row r="41" spans="2:13" ht="20.100000000000001" customHeight="1" x14ac:dyDescent="0.25">
      <c r="B41" s="186" t="s">
        <v>413</v>
      </c>
      <c r="C41" s="190">
        <v>-1186.4000000000001</v>
      </c>
      <c r="D41" s="190">
        <v>-976.9</v>
      </c>
      <c r="E41" s="190">
        <v>-1400.9</v>
      </c>
      <c r="F41" s="190">
        <v>-1724.4</v>
      </c>
      <c r="G41" s="190">
        <v>-1727.9</v>
      </c>
      <c r="H41" s="190">
        <v>-1382.2</v>
      </c>
      <c r="I41" s="190">
        <v>-1504.8</v>
      </c>
      <c r="J41" s="191">
        <v>-2119</v>
      </c>
      <c r="K41" s="191">
        <v>-2211.3000000000002</v>
      </c>
      <c r="L41" s="192">
        <v>-2307.4</v>
      </c>
      <c r="M41" s="192">
        <v>-2332</v>
      </c>
    </row>
    <row r="42" spans="2:13" ht="20.100000000000001" customHeight="1" x14ac:dyDescent="0.25">
      <c r="B42" s="186" t="s">
        <v>414</v>
      </c>
      <c r="C42" s="190">
        <v>-96.4</v>
      </c>
      <c r="D42" s="190">
        <v>70.400000000000006</v>
      </c>
      <c r="E42" s="190">
        <v>159.4</v>
      </c>
      <c r="F42" s="190">
        <v>24.7</v>
      </c>
      <c r="G42" s="190">
        <v>-66.900000000000006</v>
      </c>
      <c r="H42" s="190">
        <v>118</v>
      </c>
      <c r="I42" s="190">
        <v>396.9</v>
      </c>
      <c r="J42" s="191">
        <v>1099.2</v>
      </c>
      <c r="K42" s="191">
        <v>946.9</v>
      </c>
      <c r="L42" s="192">
        <v>983.2</v>
      </c>
      <c r="M42" s="192">
        <v>954.1</v>
      </c>
    </row>
    <row r="43" spans="2:13" ht="20.100000000000001" customHeight="1" x14ac:dyDescent="0.25">
      <c r="B43" s="186" t="s">
        <v>415</v>
      </c>
      <c r="C43" s="190">
        <v>1098.3</v>
      </c>
      <c r="D43" s="190">
        <v>1009.4</v>
      </c>
      <c r="E43" s="190">
        <v>1179.3</v>
      </c>
      <c r="F43" s="190">
        <v>1136.2</v>
      </c>
      <c r="G43" s="190">
        <v>1143.8</v>
      </c>
      <c r="H43" s="190">
        <v>1046.2</v>
      </c>
      <c r="I43" s="190">
        <v>1243.0999999999999</v>
      </c>
      <c r="J43" s="191">
        <v>1639.4</v>
      </c>
      <c r="K43" s="191">
        <v>1289.0999999999999</v>
      </c>
      <c r="L43" s="192">
        <v>1216.0999999999999</v>
      </c>
      <c r="M43" s="192">
        <v>1153.8</v>
      </c>
    </row>
    <row r="44" spans="2:13" ht="20.100000000000001" customHeight="1" x14ac:dyDescent="0.25">
      <c r="B44" s="186" t="s">
        <v>416</v>
      </c>
      <c r="C44" s="190">
        <v>-284.7</v>
      </c>
      <c r="D44" s="190">
        <v>-107.9</v>
      </c>
      <c r="E44" s="190">
        <v>-173.9</v>
      </c>
      <c r="F44" s="190">
        <v>-875.9</v>
      </c>
      <c r="G44" s="190">
        <v>-1002.3</v>
      </c>
      <c r="H44" s="190">
        <v>-477.8</v>
      </c>
      <c r="I44" s="190">
        <v>-515.1</v>
      </c>
      <c r="J44" s="191">
        <v>-639.5</v>
      </c>
      <c r="K44" s="191">
        <v>-1034.4000000000001</v>
      </c>
      <c r="L44" s="192">
        <v>-1117.2</v>
      </c>
      <c r="M44" s="192">
        <v>-1193.3</v>
      </c>
    </row>
    <row r="45" spans="2:13" ht="20.100000000000001" customHeight="1" x14ac:dyDescent="0.25">
      <c r="B45" s="186" t="s">
        <v>417</v>
      </c>
      <c r="C45" s="190">
        <v>-12.2</v>
      </c>
      <c r="D45" s="190">
        <v>-8.6</v>
      </c>
      <c r="E45" s="190">
        <v>-10.8</v>
      </c>
      <c r="F45" s="190">
        <v>-13.7</v>
      </c>
      <c r="G45" s="190">
        <v>-13.1</v>
      </c>
      <c r="H45" s="190">
        <v>-10</v>
      </c>
      <c r="I45" s="190">
        <v>-7.9</v>
      </c>
      <c r="J45" s="191">
        <v>-5.3</v>
      </c>
      <c r="K45" s="191">
        <v>-5.7</v>
      </c>
      <c r="L45" s="192">
        <v>-5.9</v>
      </c>
      <c r="M45" s="192">
        <v>-5.7</v>
      </c>
    </row>
    <row r="46" spans="2:13" ht="20.100000000000001" customHeight="1" x14ac:dyDescent="0.25">
      <c r="B46" s="186" t="s">
        <v>418</v>
      </c>
      <c r="C46" s="190">
        <v>-0.9</v>
      </c>
      <c r="D46" s="190">
        <v>0.7</v>
      </c>
      <c r="E46" s="190">
        <v>1.4</v>
      </c>
      <c r="F46" s="190">
        <v>0.2</v>
      </c>
      <c r="G46" s="190">
        <v>-0.5</v>
      </c>
      <c r="H46" s="190">
        <v>0.9</v>
      </c>
      <c r="I46" s="190">
        <v>2.8</v>
      </c>
      <c r="J46" s="191">
        <v>5.7</v>
      </c>
      <c r="K46" s="191">
        <v>4.3</v>
      </c>
      <c r="L46" s="192">
        <v>4.4000000000000004</v>
      </c>
      <c r="M46" s="192">
        <v>4</v>
      </c>
    </row>
    <row r="47" spans="2:13" ht="20.100000000000001" customHeight="1" x14ac:dyDescent="0.25">
      <c r="B47" s="186" t="s">
        <v>419</v>
      </c>
      <c r="C47" s="190">
        <v>10.4</v>
      </c>
      <c r="D47" s="190">
        <v>9.5</v>
      </c>
      <c r="E47" s="190">
        <v>10.199999999999999</v>
      </c>
      <c r="F47" s="190">
        <v>9.1</v>
      </c>
      <c r="G47" s="190">
        <v>8.4</v>
      </c>
      <c r="H47" s="190">
        <v>8.3000000000000007</v>
      </c>
      <c r="I47" s="190">
        <v>8.9</v>
      </c>
      <c r="J47" s="191">
        <v>8.4</v>
      </c>
      <c r="K47" s="191">
        <v>5.9</v>
      </c>
      <c r="L47" s="192">
        <v>5.5</v>
      </c>
      <c r="M47" s="192">
        <v>4.8</v>
      </c>
    </row>
    <row r="48" spans="2:13" ht="20.100000000000001" customHeight="1" x14ac:dyDescent="0.25">
      <c r="B48" s="186" t="s">
        <v>420</v>
      </c>
      <c r="C48" s="190">
        <v>-2.7</v>
      </c>
      <c r="D48" s="190">
        <v>-1</v>
      </c>
      <c r="E48" s="190">
        <v>-1.5</v>
      </c>
      <c r="F48" s="190">
        <v>-7</v>
      </c>
      <c r="G48" s="190">
        <v>-7.3</v>
      </c>
      <c r="H48" s="190">
        <v>-3.8</v>
      </c>
      <c r="I48" s="190">
        <v>-3.7</v>
      </c>
      <c r="J48" s="191">
        <v>-3.3</v>
      </c>
      <c r="K48" s="191">
        <v>-4.7</v>
      </c>
      <c r="L48" s="192">
        <v>-5</v>
      </c>
      <c r="M48" s="192">
        <v>-5</v>
      </c>
    </row>
    <row r="49" spans="2:13" ht="20.100000000000001" customHeight="1" x14ac:dyDescent="0.25">
      <c r="B49" s="233" t="s">
        <v>392</v>
      </c>
      <c r="C49" s="233"/>
      <c r="D49" s="233"/>
      <c r="E49" s="233"/>
      <c r="F49" s="233"/>
      <c r="G49" s="233"/>
      <c r="H49" s="233"/>
      <c r="I49" s="233"/>
      <c r="J49" s="233"/>
      <c r="K49" s="233"/>
      <c r="L49" s="233"/>
      <c r="M49" s="233"/>
    </row>
    <row r="50" spans="2:13" ht="20.100000000000001" customHeight="1" x14ac:dyDescent="0.25">
      <c r="B50" s="186" t="s">
        <v>421</v>
      </c>
      <c r="C50" s="190">
        <v>1167.7</v>
      </c>
      <c r="D50" s="190">
        <v>1171.0999999999999</v>
      </c>
      <c r="E50" s="190">
        <v>1237.8</v>
      </c>
      <c r="F50" s="190">
        <v>1341.7</v>
      </c>
      <c r="G50" s="190">
        <v>1559.1</v>
      </c>
      <c r="H50" s="190">
        <v>1560.4</v>
      </c>
      <c r="I50" s="190">
        <v>1683.8</v>
      </c>
      <c r="J50" s="191">
        <v>2038.9</v>
      </c>
      <c r="K50" s="191">
        <v>2253.8000000000002</v>
      </c>
      <c r="L50" s="192">
        <v>2537.6</v>
      </c>
      <c r="M50" s="192">
        <v>2856.5</v>
      </c>
    </row>
    <row r="51" spans="2:13" ht="20.100000000000001" customHeight="1" x14ac:dyDescent="0.25">
      <c r="B51" s="186" t="s">
        <v>422</v>
      </c>
      <c r="C51" s="190">
        <v>1067.9000000000001</v>
      </c>
      <c r="D51" s="190">
        <v>1079.7</v>
      </c>
      <c r="E51" s="190">
        <v>1158</v>
      </c>
      <c r="F51" s="190">
        <v>1258.0999999999999</v>
      </c>
      <c r="G51" s="190">
        <v>1464.3</v>
      </c>
      <c r="H51" s="190">
        <v>1385.2</v>
      </c>
      <c r="I51" s="190">
        <v>1586.9</v>
      </c>
      <c r="J51" s="191">
        <v>1920.1</v>
      </c>
      <c r="K51" s="191">
        <v>2176.4</v>
      </c>
      <c r="L51" s="192">
        <v>2467</v>
      </c>
      <c r="M51" s="192">
        <v>2790.3</v>
      </c>
    </row>
    <row r="52" spans="2:13" ht="20.100000000000001" customHeight="1" x14ac:dyDescent="0.25">
      <c r="B52" s="186" t="s">
        <v>423</v>
      </c>
      <c r="C52" s="190">
        <v>1409</v>
      </c>
      <c r="D52" s="190">
        <v>1449.1</v>
      </c>
      <c r="E52" s="190">
        <v>1504.8</v>
      </c>
      <c r="F52" s="190">
        <v>1447.1</v>
      </c>
      <c r="G52" s="190">
        <v>1623</v>
      </c>
      <c r="H52" s="190">
        <v>1894.3</v>
      </c>
      <c r="I52" s="190">
        <v>2004.3</v>
      </c>
      <c r="J52" s="191">
        <v>2189</v>
      </c>
      <c r="K52" s="191">
        <v>2546</v>
      </c>
      <c r="L52" s="192">
        <v>2810.9</v>
      </c>
      <c r="M52" s="192">
        <v>3138.9</v>
      </c>
    </row>
    <row r="53" spans="2:13" ht="20.100000000000001" customHeight="1" x14ac:dyDescent="0.25">
      <c r="B53" s="186" t="s">
        <v>424</v>
      </c>
      <c r="C53" s="190">
        <v>-241.3</v>
      </c>
      <c r="D53" s="190">
        <v>-278</v>
      </c>
      <c r="E53" s="190">
        <v>-267</v>
      </c>
      <c r="F53" s="190">
        <v>-105.4</v>
      </c>
      <c r="G53" s="190">
        <v>-63.9</v>
      </c>
      <c r="H53" s="190">
        <v>-333.9</v>
      </c>
      <c r="I53" s="190">
        <v>-320.5</v>
      </c>
      <c r="J53" s="191">
        <v>-111.2</v>
      </c>
      <c r="K53" s="191">
        <v>-292.2</v>
      </c>
      <c r="L53" s="192">
        <v>-273.3</v>
      </c>
      <c r="M53" s="192">
        <v>-282.39999999999998</v>
      </c>
    </row>
    <row r="54" spans="2:13" ht="20.100000000000001" customHeight="1" x14ac:dyDescent="0.25">
      <c r="B54" s="186" t="s">
        <v>425</v>
      </c>
      <c r="C54" s="190">
        <v>23.2</v>
      </c>
      <c r="D54" s="190">
        <v>23.1</v>
      </c>
      <c r="E54" s="190">
        <v>22.2</v>
      </c>
      <c r="F54" s="190">
        <v>22.3</v>
      </c>
      <c r="G54" s="190">
        <v>23.8</v>
      </c>
      <c r="H54" s="190">
        <v>25.2</v>
      </c>
      <c r="I54" s="190">
        <v>24.1</v>
      </c>
      <c r="J54" s="191">
        <v>24</v>
      </c>
      <c r="K54" s="191">
        <v>24.4</v>
      </c>
      <c r="L54" s="192">
        <v>25.3</v>
      </c>
      <c r="M54" s="192">
        <v>26.3</v>
      </c>
    </row>
    <row r="55" spans="2:13" ht="20.100000000000001" customHeight="1" x14ac:dyDescent="0.25">
      <c r="B55" s="186" t="s">
        <v>426</v>
      </c>
      <c r="C55" s="190">
        <v>21.2</v>
      </c>
      <c r="D55" s="190">
        <v>21.3</v>
      </c>
      <c r="E55" s="190">
        <v>20.8</v>
      </c>
      <c r="F55" s="190">
        <v>20.9</v>
      </c>
      <c r="G55" s="190">
        <v>22.4</v>
      </c>
      <c r="H55" s="190">
        <v>22.4</v>
      </c>
      <c r="I55" s="190">
        <v>22.7</v>
      </c>
      <c r="J55" s="191">
        <v>22.6</v>
      </c>
      <c r="K55" s="191">
        <v>23.5</v>
      </c>
      <c r="L55" s="192">
        <v>24.6</v>
      </c>
      <c r="M55" s="192">
        <v>25.6</v>
      </c>
    </row>
    <row r="56" spans="2:13" ht="20.100000000000001" customHeight="1" x14ac:dyDescent="0.25">
      <c r="B56" s="186" t="s">
        <v>427</v>
      </c>
      <c r="C56" s="190">
        <v>28</v>
      </c>
      <c r="D56" s="190">
        <v>28.6</v>
      </c>
      <c r="E56" s="190">
        <v>27</v>
      </c>
      <c r="F56" s="190">
        <v>24.1</v>
      </c>
      <c r="G56" s="190">
        <v>24.8</v>
      </c>
      <c r="H56" s="190">
        <v>30.6</v>
      </c>
      <c r="I56" s="190">
        <v>28.7</v>
      </c>
      <c r="J56" s="191">
        <v>25.8</v>
      </c>
      <c r="K56" s="191">
        <v>27.5</v>
      </c>
      <c r="L56" s="192">
        <v>28</v>
      </c>
      <c r="M56" s="192">
        <v>28.8</v>
      </c>
    </row>
    <row r="57" spans="2:13" ht="20.100000000000001" customHeight="1" x14ac:dyDescent="0.25">
      <c r="B57" s="186" t="s">
        <v>428</v>
      </c>
      <c r="C57" s="190">
        <v>-4.8</v>
      </c>
      <c r="D57" s="190">
        <v>-5.5</v>
      </c>
      <c r="E57" s="190">
        <v>-4.8</v>
      </c>
      <c r="F57" s="190">
        <v>-1.8</v>
      </c>
      <c r="G57" s="190">
        <v>-1</v>
      </c>
      <c r="H57" s="190">
        <v>-5.4</v>
      </c>
      <c r="I57" s="190">
        <v>-4.5999999999999996</v>
      </c>
      <c r="J57" s="191">
        <v>-1.8</v>
      </c>
      <c r="K57" s="191">
        <v>-3.2</v>
      </c>
      <c r="L57" s="192">
        <v>-2.7</v>
      </c>
      <c r="M57" s="192">
        <v>-2.6</v>
      </c>
    </row>
    <row r="58" spans="2:13" ht="20.100000000000001" customHeight="1" x14ac:dyDescent="0.25">
      <c r="B58" s="233" t="s">
        <v>393</v>
      </c>
      <c r="C58" s="233"/>
      <c r="D58" s="233"/>
      <c r="E58" s="233"/>
      <c r="F58" s="233"/>
      <c r="G58" s="233"/>
      <c r="H58" s="233"/>
      <c r="I58" s="233"/>
      <c r="J58" s="233"/>
      <c r="K58" s="233"/>
      <c r="L58" s="233"/>
      <c r="M58" s="233"/>
    </row>
    <row r="59" spans="2:13" ht="20.100000000000001" customHeight="1" x14ac:dyDescent="0.25">
      <c r="B59" s="186" t="s">
        <v>429</v>
      </c>
      <c r="C59" s="187">
        <v>10.8</v>
      </c>
      <c r="D59" s="187">
        <v>17.5</v>
      </c>
      <c r="E59" s="187">
        <v>18.5</v>
      </c>
      <c r="F59" s="187">
        <v>7.5</v>
      </c>
      <c r="G59" s="187">
        <v>11.2</v>
      </c>
      <c r="H59" s="187">
        <v>9</v>
      </c>
      <c r="I59" s="187">
        <v>13.1</v>
      </c>
      <c r="J59" s="188" t="s">
        <v>172</v>
      </c>
      <c r="K59" s="188" t="s">
        <v>172</v>
      </c>
      <c r="L59" s="189" t="s">
        <v>172</v>
      </c>
      <c r="M59" s="189" t="s">
        <v>172</v>
      </c>
    </row>
    <row r="60" spans="2:13" ht="20.100000000000001" customHeight="1" x14ac:dyDescent="0.25">
      <c r="B60" s="186" t="s">
        <v>430</v>
      </c>
      <c r="C60" s="187">
        <v>5.2</v>
      </c>
      <c r="D60" s="187">
        <v>24.8</v>
      </c>
      <c r="E60" s="187">
        <v>28.9</v>
      </c>
      <c r="F60" s="187">
        <v>13.2</v>
      </c>
      <c r="G60" s="187">
        <v>21.5</v>
      </c>
      <c r="H60" s="187">
        <v>14.8</v>
      </c>
      <c r="I60" s="187">
        <v>12.8</v>
      </c>
      <c r="J60" s="188" t="s">
        <v>172</v>
      </c>
      <c r="K60" s="188" t="s">
        <v>172</v>
      </c>
      <c r="L60" s="189" t="s">
        <v>172</v>
      </c>
      <c r="M60" s="189" t="s">
        <v>172</v>
      </c>
    </row>
    <row r="61" spans="2:13" ht="20.100000000000001" customHeight="1" x14ac:dyDescent="0.25">
      <c r="B61" s="186" t="s">
        <v>431</v>
      </c>
      <c r="C61" s="187">
        <v>-3.3</v>
      </c>
      <c r="D61" s="187">
        <v>6</v>
      </c>
      <c r="E61" s="187">
        <v>16.5</v>
      </c>
      <c r="F61" s="187">
        <v>17.2</v>
      </c>
      <c r="G61" s="187">
        <v>18.5</v>
      </c>
      <c r="H61" s="187">
        <v>14.3</v>
      </c>
      <c r="I61" s="187">
        <v>-3.9</v>
      </c>
      <c r="J61" s="188" t="s">
        <v>172</v>
      </c>
      <c r="K61" s="188" t="s">
        <v>172</v>
      </c>
      <c r="L61" s="189" t="s">
        <v>172</v>
      </c>
      <c r="M61" s="189" t="s">
        <v>172</v>
      </c>
    </row>
    <row r="62" spans="2:13" ht="20.100000000000001" customHeight="1" x14ac:dyDescent="0.25">
      <c r="B62" s="186" t="s">
        <v>432</v>
      </c>
      <c r="C62" s="187">
        <v>477.9</v>
      </c>
      <c r="D62" s="187">
        <v>480.5</v>
      </c>
      <c r="E62" s="187">
        <v>482.7</v>
      </c>
      <c r="F62" s="187">
        <v>483</v>
      </c>
      <c r="G62" s="187">
        <v>480.4</v>
      </c>
      <c r="H62" s="187">
        <v>489</v>
      </c>
      <c r="I62" s="187">
        <v>503.8</v>
      </c>
      <c r="J62" s="188" t="s">
        <v>172</v>
      </c>
      <c r="K62" s="188" t="s">
        <v>172</v>
      </c>
      <c r="L62" s="189" t="s">
        <v>172</v>
      </c>
      <c r="M62" s="189" t="s">
        <v>172</v>
      </c>
    </row>
    <row r="63" spans="2:13" ht="56.25" customHeight="1" x14ac:dyDescent="0.25">
      <c r="B63" s="238" t="s">
        <v>394</v>
      </c>
      <c r="C63" s="239"/>
      <c r="D63" s="239"/>
      <c r="E63" s="239"/>
      <c r="F63" s="239"/>
      <c r="G63" s="239"/>
      <c r="H63" s="239"/>
      <c r="I63" s="239"/>
      <c r="J63" s="239"/>
      <c r="K63" s="239"/>
      <c r="L63" s="239"/>
      <c r="M63" s="239"/>
    </row>
  </sheetData>
  <mergeCells count="22">
    <mergeCell ref="B58:M58"/>
    <mergeCell ref="B31:M31"/>
    <mergeCell ref="B40:M40"/>
    <mergeCell ref="B49:M49"/>
    <mergeCell ref="B63:M63"/>
    <mergeCell ref="M4:M5"/>
    <mergeCell ref="B4:B6"/>
    <mergeCell ref="C4:C5"/>
    <mergeCell ref="D4:D5"/>
    <mergeCell ref="E4:E5"/>
    <mergeCell ref="F4:F5"/>
    <mergeCell ref="G4:G5"/>
    <mergeCell ref="H4:H5"/>
    <mergeCell ref="I4:I5"/>
    <mergeCell ref="J4:J5"/>
    <mergeCell ref="K4:K5"/>
    <mergeCell ref="L4:L5"/>
    <mergeCell ref="B7:M7"/>
    <mergeCell ref="B17:M17"/>
    <mergeCell ref="B18:M18"/>
    <mergeCell ref="B22:M22"/>
    <mergeCell ref="B25:M25"/>
  </mergeCells>
  <hyperlinks>
    <hyperlink ref="A1" location="List!A1" display="List!A1" xr:uid="{00000000-0004-0000-2E00-000000000000}"/>
  </hyperlinks>
  <pageMargins left="0.7" right="0.7" top="0" bottom="0"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zoomScale="115" zoomScaleNormal="115" workbookViewId="0">
      <selection activeCell="B1" sqref="B1"/>
    </sheetView>
  </sheetViews>
  <sheetFormatPr defaultColWidth="8.77734375" defaultRowHeight="14.25" x14ac:dyDescent="0.25"/>
  <cols>
    <col min="1" max="1" width="8.77734375" style="24"/>
    <col min="2" max="2" width="8.77734375" style="56"/>
    <col min="3" max="3" width="9.44140625" style="56" customWidth="1"/>
    <col min="4" max="16384" width="8.77734375" style="56"/>
  </cols>
  <sheetData>
    <row r="1" spans="1:4" s="19" customFormat="1" ht="15" x14ac:dyDescent="0.25">
      <c r="A1" s="197" t="s">
        <v>284</v>
      </c>
      <c r="B1" s="19" t="s">
        <v>501</v>
      </c>
      <c r="C1" s="19" t="s">
        <v>500</v>
      </c>
      <c r="D1" s="19" t="s">
        <v>180</v>
      </c>
    </row>
    <row r="2" spans="1:4" x14ac:dyDescent="0.25">
      <c r="A2" s="142">
        <v>2018</v>
      </c>
      <c r="B2" s="143">
        <v>1.9</v>
      </c>
      <c r="C2" s="143">
        <v>1.9</v>
      </c>
      <c r="D2" s="98">
        <f t="shared" ref="D2:D9" si="0">C2-B2</f>
        <v>0</v>
      </c>
    </row>
    <row r="3" spans="1:4" x14ac:dyDescent="0.25">
      <c r="A3" s="142">
        <v>2019</v>
      </c>
      <c r="B3" s="143">
        <v>1.3</v>
      </c>
      <c r="C3" s="143">
        <v>1.6</v>
      </c>
      <c r="D3" s="98">
        <f t="shared" si="0"/>
        <v>0.30000000000000004</v>
      </c>
    </row>
    <row r="4" spans="1:4" x14ac:dyDescent="0.25">
      <c r="A4" s="142">
        <v>2020</v>
      </c>
      <c r="B4" s="98">
        <v>-6.4</v>
      </c>
      <c r="C4" s="98">
        <v>-6.3</v>
      </c>
      <c r="D4" s="98">
        <f t="shared" si="0"/>
        <v>0.10000000000000053</v>
      </c>
    </row>
    <row r="5" spans="1:4" x14ac:dyDescent="0.25">
      <c r="A5" s="142">
        <v>2021</v>
      </c>
      <c r="B5" s="98">
        <v>5.7</v>
      </c>
      <c r="C5" s="98">
        <v>5.5</v>
      </c>
      <c r="D5" s="98">
        <f t="shared" si="0"/>
        <v>-0.20000000000000018</v>
      </c>
    </row>
    <row r="6" spans="1:4" x14ac:dyDescent="0.25">
      <c r="A6" s="142">
        <v>2022</v>
      </c>
      <c r="B6" s="98">
        <v>3.3</v>
      </c>
      <c r="C6" s="98">
        <v>3.3</v>
      </c>
      <c r="D6" s="98">
        <f t="shared" si="0"/>
        <v>0</v>
      </c>
    </row>
    <row r="7" spans="1:4" x14ac:dyDescent="0.25">
      <c r="A7" s="142">
        <v>2023</v>
      </c>
      <c r="B7" s="98">
        <v>1.1000000000000001</v>
      </c>
      <c r="C7" s="98">
        <v>0.1</v>
      </c>
      <c r="D7" s="98">
        <f t="shared" si="0"/>
        <v>-1</v>
      </c>
    </row>
    <row r="8" spans="1:4" x14ac:dyDescent="0.25">
      <c r="A8" s="142">
        <v>2024</v>
      </c>
      <c r="B8" s="106">
        <v>0.52</v>
      </c>
      <c r="C8" s="106">
        <v>-0.6</v>
      </c>
      <c r="D8" s="56">
        <f t="shared" si="0"/>
        <v>-1.1200000000000001</v>
      </c>
    </row>
    <row r="9" spans="1:4" x14ac:dyDescent="0.25">
      <c r="A9" s="24">
        <v>2025</v>
      </c>
      <c r="B9" s="56">
        <v>1.1000000000000001</v>
      </c>
      <c r="C9" s="56">
        <v>0.5</v>
      </c>
      <c r="D9" s="56">
        <f t="shared" si="0"/>
        <v>-0.60000000000000009</v>
      </c>
    </row>
  </sheetData>
  <hyperlinks>
    <hyperlink ref="A1" location="List!A1" display="List!A1"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
  <sheetViews>
    <sheetView zoomScale="130" zoomScaleNormal="130" workbookViewId="0">
      <selection activeCell="G27" sqref="G27"/>
    </sheetView>
  </sheetViews>
  <sheetFormatPr defaultColWidth="8.77734375" defaultRowHeight="14.25" x14ac:dyDescent="0.25"/>
  <cols>
    <col min="1" max="1" width="8.77734375" style="19"/>
    <col min="2" max="16384" width="8.77734375" style="57"/>
  </cols>
  <sheetData>
    <row r="1" spans="1:5" s="19" customFormat="1" ht="15" x14ac:dyDescent="0.25">
      <c r="A1" s="197" t="s">
        <v>284</v>
      </c>
      <c r="B1" s="19" t="s">
        <v>501</v>
      </c>
      <c r="C1" s="19" t="s">
        <v>500</v>
      </c>
      <c r="D1" s="19" t="s">
        <v>180</v>
      </c>
    </row>
    <row r="2" spans="1:5" x14ac:dyDescent="0.25">
      <c r="A2" s="142">
        <v>2018</v>
      </c>
      <c r="B2" s="141">
        <v>2.8</v>
      </c>
      <c r="C2" s="141">
        <v>2.8</v>
      </c>
      <c r="D2" s="98">
        <f t="shared" ref="D2:D9" si="0">C2-B2</f>
        <v>0</v>
      </c>
      <c r="E2" s="56"/>
    </row>
    <row r="3" spans="1:5" x14ac:dyDescent="0.25">
      <c r="A3" s="142">
        <v>2019</v>
      </c>
      <c r="B3" s="98">
        <v>2</v>
      </c>
      <c r="C3" s="98">
        <v>2</v>
      </c>
      <c r="D3" s="98">
        <f t="shared" si="0"/>
        <v>0</v>
      </c>
      <c r="E3" s="56"/>
    </row>
    <row r="4" spans="1:5" x14ac:dyDescent="0.25">
      <c r="A4" s="142">
        <v>2020</v>
      </c>
      <c r="B4" s="98">
        <v>-2.9</v>
      </c>
      <c r="C4" s="98">
        <v>-2.9</v>
      </c>
      <c r="D4" s="98">
        <f t="shared" si="0"/>
        <v>0</v>
      </c>
      <c r="E4" s="56"/>
    </row>
    <row r="5" spans="1:5" x14ac:dyDescent="0.25">
      <c r="A5" s="142">
        <v>2021</v>
      </c>
      <c r="B5" s="98">
        <v>4.8</v>
      </c>
      <c r="C5" s="98">
        <v>4.8</v>
      </c>
      <c r="D5" s="98">
        <f t="shared" si="0"/>
        <v>0</v>
      </c>
    </row>
    <row r="6" spans="1:5" x14ac:dyDescent="0.25">
      <c r="A6" s="144">
        <v>2022</v>
      </c>
      <c r="B6" s="98">
        <v>-4.3</v>
      </c>
      <c r="C6" s="98">
        <v>-2.9</v>
      </c>
      <c r="D6" s="98">
        <f t="shared" si="0"/>
        <v>1.4</v>
      </c>
    </row>
    <row r="7" spans="1:5" x14ac:dyDescent="0.25">
      <c r="A7" s="142">
        <v>2023</v>
      </c>
      <c r="B7" s="98">
        <v>-2.2999999999999998</v>
      </c>
      <c r="C7" s="98">
        <v>-2</v>
      </c>
      <c r="D7" s="98">
        <f t="shared" si="0"/>
        <v>0.29999999999999982</v>
      </c>
    </row>
    <row r="8" spans="1:5" x14ac:dyDescent="0.25">
      <c r="A8" s="144">
        <v>2024</v>
      </c>
      <c r="B8" s="98">
        <v>2.1</v>
      </c>
      <c r="C8" s="98">
        <v>2</v>
      </c>
      <c r="D8" s="98">
        <f t="shared" si="0"/>
        <v>-0.10000000000000009</v>
      </c>
    </row>
    <row r="9" spans="1:5" x14ac:dyDescent="0.25">
      <c r="A9" s="19">
        <v>2025</v>
      </c>
      <c r="B9" s="57">
        <v>1.5</v>
      </c>
      <c r="C9" s="98">
        <v>1</v>
      </c>
      <c r="D9" s="98">
        <f t="shared" si="0"/>
        <v>-0.5</v>
      </c>
    </row>
  </sheetData>
  <hyperlinks>
    <hyperlink ref="A1" location="List!A1" display="List!A1"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zoomScale="145" zoomScaleNormal="145" workbookViewId="0"/>
  </sheetViews>
  <sheetFormatPr defaultColWidth="8.77734375" defaultRowHeight="14.25" x14ac:dyDescent="0.25"/>
  <cols>
    <col min="1" max="1" width="8.77734375" style="19"/>
    <col min="2" max="4" width="8.77734375" style="57"/>
    <col min="5" max="16384" width="8.77734375" style="56"/>
  </cols>
  <sheetData>
    <row r="1" spans="1:5" s="19" customFormat="1" ht="15" x14ac:dyDescent="0.25">
      <c r="A1" s="197" t="s">
        <v>284</v>
      </c>
      <c r="B1" s="17" t="s">
        <v>181</v>
      </c>
      <c r="C1" s="17" t="s">
        <v>182</v>
      </c>
      <c r="D1" s="17" t="s">
        <v>183</v>
      </c>
    </row>
    <row r="2" spans="1:5" hidden="1" x14ac:dyDescent="0.25">
      <c r="A2" s="17" t="s">
        <v>100</v>
      </c>
      <c r="B2" s="98">
        <v>1.4098458938491671</v>
      </c>
      <c r="C2" s="98">
        <v>0.69238598460767387</v>
      </c>
      <c r="D2" s="98">
        <v>6.35368448957826</v>
      </c>
    </row>
    <row r="3" spans="1:5" hidden="1" x14ac:dyDescent="0.25">
      <c r="A3" s="17" t="s">
        <v>85</v>
      </c>
      <c r="B3" s="98">
        <v>2.050744634241509</v>
      </c>
      <c r="C3" s="98">
        <v>0.56157093103557199</v>
      </c>
      <c r="D3" s="98">
        <v>7.5300330746907758</v>
      </c>
    </row>
    <row r="4" spans="1:5" hidden="1" x14ac:dyDescent="0.25">
      <c r="A4" s="17" t="s">
        <v>82</v>
      </c>
      <c r="B4" s="98">
        <v>1.7959364156417241</v>
      </c>
      <c r="C4" s="98">
        <v>0.32051254657047884</v>
      </c>
      <c r="D4" s="98">
        <v>7.7453083443513648</v>
      </c>
    </row>
    <row r="5" spans="1:5" hidden="1" x14ac:dyDescent="0.25">
      <c r="A5" s="17" t="s">
        <v>83</v>
      </c>
      <c r="B5" s="98">
        <v>1.2274723566646182</v>
      </c>
      <c r="C5" s="98">
        <v>0.15011255627118292</v>
      </c>
      <c r="D5" s="98">
        <v>9.5707200493773463</v>
      </c>
    </row>
    <row r="6" spans="1:5" ht="16.5" hidden="1" x14ac:dyDescent="0.3">
      <c r="A6" s="17" t="s">
        <v>101</v>
      </c>
      <c r="B6" s="98">
        <v>-6.9975505715674666E-2</v>
      </c>
      <c r="C6" s="98">
        <v>-0.26963582782867079</v>
      </c>
      <c r="D6" s="98">
        <v>16.125347081199724</v>
      </c>
      <c r="E6" s="148"/>
    </row>
    <row r="7" spans="1:5" ht="16.5" hidden="1" x14ac:dyDescent="0.3">
      <c r="A7" s="17" t="s">
        <v>85</v>
      </c>
      <c r="B7" s="98">
        <v>-3.9992001066555323E-2</v>
      </c>
      <c r="C7" s="98">
        <v>0.19018061437099404</v>
      </c>
      <c r="D7" s="98">
        <v>15.858565699108459</v>
      </c>
      <c r="E7" s="148"/>
    </row>
    <row r="8" spans="1:5" ht="16.5" hidden="1" x14ac:dyDescent="0.3">
      <c r="A8" s="17" t="s">
        <v>82</v>
      </c>
      <c r="B8" s="98">
        <v>0.14009804574937132</v>
      </c>
      <c r="C8" s="98">
        <v>5.0012502083563122E-2</v>
      </c>
      <c r="D8" s="98">
        <v>15.731191345577583</v>
      </c>
      <c r="E8" s="148"/>
    </row>
    <row r="9" spans="1:5" ht="16.5" hidden="1" x14ac:dyDescent="0.3">
      <c r="A9" s="17" t="s">
        <v>83</v>
      </c>
      <c r="B9" s="98">
        <v>0.44096942129646038</v>
      </c>
      <c r="C9" s="98">
        <v>0.1701445819181103</v>
      </c>
      <c r="D9" s="98">
        <v>14.419347481501484</v>
      </c>
      <c r="E9" s="148"/>
    </row>
    <row r="10" spans="1:5" ht="16.5" hidden="1" x14ac:dyDescent="0.3">
      <c r="A10" s="17" t="s">
        <v>102</v>
      </c>
      <c r="B10" s="98">
        <v>1.0757449721169139</v>
      </c>
      <c r="C10" s="98">
        <v>8.003200853502597E-2</v>
      </c>
      <c r="D10" s="98">
        <v>8.3828846642251502</v>
      </c>
      <c r="E10" s="148"/>
    </row>
    <row r="11" spans="1:5" ht="16.5" hidden="1" x14ac:dyDescent="0.3">
      <c r="A11" s="17" t="s">
        <v>85</v>
      </c>
      <c r="B11" s="98">
        <v>1.0656379029816085</v>
      </c>
      <c r="C11" s="98">
        <v>-9.9950016662453567E-2</v>
      </c>
      <c r="D11" s="98">
        <v>7.3903348552104493</v>
      </c>
      <c r="E11" s="148"/>
    </row>
    <row r="12" spans="1:5" ht="16.5" hidden="1" x14ac:dyDescent="0.3">
      <c r="A12" s="17" t="s">
        <v>82</v>
      </c>
      <c r="B12" s="98">
        <v>1.1465227629340176</v>
      </c>
      <c r="C12" s="98">
        <v>0.2503127605795471</v>
      </c>
      <c r="D12" s="98">
        <v>6.7799511925870943</v>
      </c>
      <c r="E12" s="148"/>
    </row>
    <row r="13" spans="1:5" ht="16.5" hidden="1" x14ac:dyDescent="0.3">
      <c r="A13" s="17" t="s">
        <v>83</v>
      </c>
      <c r="B13" s="98">
        <v>1.7654022150761961</v>
      </c>
      <c r="C13" s="98">
        <v>0.74274476624621266</v>
      </c>
      <c r="D13" s="98">
        <v>5.6751943930649738</v>
      </c>
      <c r="E13" s="148"/>
    </row>
    <row r="14" spans="1:5" ht="16.5" hidden="1" x14ac:dyDescent="0.3">
      <c r="A14" s="17" t="s">
        <v>103</v>
      </c>
      <c r="B14" s="98">
        <v>2.5007572122838564</v>
      </c>
      <c r="C14" s="98">
        <v>1.7857573309629837</v>
      </c>
      <c r="D14" s="98">
        <v>4.707441095693655</v>
      </c>
      <c r="E14" s="148"/>
    </row>
    <row r="15" spans="1:5" ht="16.5" hidden="1" x14ac:dyDescent="0.3">
      <c r="A15" s="17" t="s">
        <v>85</v>
      </c>
      <c r="B15" s="98">
        <v>1.9385505332123176</v>
      </c>
      <c r="C15" s="98">
        <v>1.5011558384653461</v>
      </c>
      <c r="D15" s="98">
        <v>4.2373161851473533</v>
      </c>
      <c r="E15" s="148"/>
    </row>
    <row r="16" spans="1:5" ht="16.5" hidden="1" x14ac:dyDescent="0.3">
      <c r="A16" s="17" t="s">
        <v>82</v>
      </c>
      <c r="B16" s="98">
        <v>1.9997320161417931</v>
      </c>
      <c r="C16" s="98">
        <v>1.4199873855047505</v>
      </c>
      <c r="D16" s="98">
        <v>3.2930594919655505</v>
      </c>
      <c r="E16" s="148"/>
    </row>
    <row r="17" spans="1:5" ht="16.5" hidden="1" x14ac:dyDescent="0.3">
      <c r="A17" s="17" t="s">
        <v>83</v>
      </c>
      <c r="B17" s="98">
        <v>2.0813644503744784</v>
      </c>
      <c r="C17" s="98">
        <v>1.4504179460762856</v>
      </c>
      <c r="D17" s="98">
        <v>2.5417657163228755</v>
      </c>
      <c r="E17" s="148"/>
    </row>
    <row r="18" spans="1:5" ht="16.5" x14ac:dyDescent="0.3">
      <c r="A18" s="17" t="s">
        <v>104</v>
      </c>
      <c r="B18" s="98">
        <v>2.1774222442061415</v>
      </c>
      <c r="C18" s="98">
        <v>1.0888907275346611</v>
      </c>
      <c r="D18" s="141">
        <v>2.3596678112730416</v>
      </c>
      <c r="E18" s="148"/>
    </row>
    <row r="19" spans="1:5" ht="16.5" x14ac:dyDescent="0.3">
      <c r="A19" s="17" t="s">
        <v>85</v>
      </c>
      <c r="B19" s="98">
        <v>2.7605686493542407</v>
      </c>
      <c r="C19" s="98">
        <v>1.769046499380039</v>
      </c>
      <c r="D19" s="141">
        <v>2.3551825089033258</v>
      </c>
      <c r="E19" s="148"/>
    </row>
    <row r="20" spans="1:5" ht="16.5" x14ac:dyDescent="0.3">
      <c r="A20" s="17" t="s">
        <v>82</v>
      </c>
      <c r="B20" s="98">
        <v>2.6509651735386655</v>
      </c>
      <c r="C20" s="98">
        <v>2.2817372983533488</v>
      </c>
      <c r="D20" s="141">
        <v>2.9429473959271775</v>
      </c>
      <c r="E20" s="148"/>
    </row>
    <row r="21" spans="1:5" ht="16.5" x14ac:dyDescent="0.3">
      <c r="A21" s="17" t="s">
        <v>83</v>
      </c>
      <c r="B21" s="98">
        <v>2.1753807597040975</v>
      </c>
      <c r="C21" s="98">
        <v>1.8646504767490626</v>
      </c>
      <c r="D21" s="141">
        <v>3.9099497204087896</v>
      </c>
      <c r="E21" s="148"/>
    </row>
    <row r="22" spans="1:5" ht="16.5" x14ac:dyDescent="0.3">
      <c r="A22" s="17" t="s">
        <v>105</v>
      </c>
      <c r="B22" s="98">
        <v>1.6228179436332788</v>
      </c>
      <c r="C22" s="98">
        <v>1.4023651654477074</v>
      </c>
      <c r="D22" s="141">
        <v>5.2099856038951664</v>
      </c>
      <c r="E22" s="148"/>
    </row>
    <row r="23" spans="1:5" ht="16.5" x14ac:dyDescent="0.3">
      <c r="A23" s="17" t="s">
        <v>85</v>
      </c>
      <c r="B23" s="98">
        <v>1.8524600448699013</v>
      </c>
      <c r="C23" s="98">
        <v>1.3804392748031167</v>
      </c>
      <c r="D23" s="141">
        <v>4.8921475413734417</v>
      </c>
      <c r="E23" s="148"/>
    </row>
    <row r="24" spans="1:5" ht="16.5" x14ac:dyDescent="0.3">
      <c r="A24" s="17" t="s">
        <v>82</v>
      </c>
      <c r="B24" s="98">
        <v>1.7494649658598056</v>
      </c>
      <c r="C24" s="98">
        <v>0.96936318137715127</v>
      </c>
      <c r="D24" s="141">
        <v>4.2941274475878739</v>
      </c>
      <c r="E24" s="148"/>
    </row>
    <row r="25" spans="1:5" ht="16.5" x14ac:dyDescent="0.3">
      <c r="A25" s="17" t="s">
        <v>83</v>
      </c>
      <c r="B25" s="98">
        <v>2.0144465387444668</v>
      </c>
      <c r="C25" s="98">
        <v>1.0392480576471761</v>
      </c>
      <c r="D25" s="141">
        <v>3.5565050233844384</v>
      </c>
      <c r="E25" s="148"/>
    </row>
    <row r="26" spans="1:5" ht="16.5" x14ac:dyDescent="0.3">
      <c r="A26" s="17" t="s">
        <v>106</v>
      </c>
      <c r="B26" s="152">
        <v>2.1202138001681581</v>
      </c>
      <c r="C26" s="152">
        <v>1.0823383580023609</v>
      </c>
      <c r="D26" s="149">
        <v>2.4418290473676714</v>
      </c>
      <c r="E26" s="148"/>
    </row>
    <row r="27" spans="1:5" ht="16.5" x14ac:dyDescent="0.3">
      <c r="A27" s="17" t="s">
        <v>85</v>
      </c>
      <c r="B27" s="152">
        <v>0.38654115071385947</v>
      </c>
      <c r="C27" s="152">
        <v>0.19598580161039181</v>
      </c>
      <c r="D27" s="149">
        <v>2.9578607914383457</v>
      </c>
      <c r="E27" s="148"/>
    </row>
    <row r="28" spans="1:5" ht="16.5" x14ac:dyDescent="0.3">
      <c r="A28" s="17" t="s">
        <v>82</v>
      </c>
      <c r="B28" s="152">
        <v>1.2104210129464796</v>
      </c>
      <c r="C28" s="152">
        <v>-1.238992324453296E-3</v>
      </c>
      <c r="D28" s="149">
        <v>3.5903807890538832</v>
      </c>
      <c r="E28" s="148"/>
    </row>
    <row r="29" spans="1:5" ht="16.5" x14ac:dyDescent="0.3">
      <c r="A29" s="17" t="s">
        <v>83</v>
      </c>
      <c r="B29" s="152">
        <v>1.2282528234852128</v>
      </c>
      <c r="C29" s="152">
        <v>-0.25352707588398948</v>
      </c>
      <c r="D29" s="149">
        <v>4.5344556280351913</v>
      </c>
      <c r="E29" s="148"/>
    </row>
    <row r="30" spans="1:5" x14ac:dyDescent="0.25">
      <c r="A30" s="17" t="s">
        <v>107</v>
      </c>
      <c r="B30" s="98">
        <v>1.9023993411310367</v>
      </c>
      <c r="C30" s="98">
        <v>1.0273766434597442</v>
      </c>
      <c r="D30" s="141">
        <v>5.5657758051075721</v>
      </c>
      <c r="E30" s="149"/>
    </row>
    <row r="31" spans="1:5" ht="16.5" x14ac:dyDescent="0.3">
      <c r="A31" s="17" t="s">
        <v>85</v>
      </c>
      <c r="B31" s="98">
        <v>4.8628374287394163</v>
      </c>
      <c r="C31" s="98">
        <v>1.8154820937016061</v>
      </c>
      <c r="D31" s="141">
        <v>5.8622092744893859</v>
      </c>
      <c r="E31" s="148"/>
    </row>
    <row r="32" spans="1:5" ht="16.5" x14ac:dyDescent="0.3">
      <c r="A32" s="17" t="s">
        <v>82</v>
      </c>
      <c r="B32" s="98">
        <v>5.3205235849348709</v>
      </c>
      <c r="C32" s="98">
        <v>2.8539896174744466</v>
      </c>
      <c r="D32" s="141">
        <v>6.9206013964728532</v>
      </c>
      <c r="E32" s="148"/>
    </row>
    <row r="33" spans="1:7" ht="16.5" x14ac:dyDescent="0.3">
      <c r="A33" s="17" t="s">
        <v>83</v>
      </c>
      <c r="B33" s="98">
        <v>6.687222125666108</v>
      </c>
      <c r="C33" s="98">
        <v>4.6399956343358983</v>
      </c>
      <c r="D33" s="141">
        <v>8.3618062431008529</v>
      </c>
      <c r="E33" s="148"/>
    </row>
    <row r="34" spans="1:7" ht="15.75" x14ac:dyDescent="0.25">
      <c r="A34" s="17" t="s">
        <v>108</v>
      </c>
      <c r="B34" s="98">
        <v>7.9668046998621103</v>
      </c>
      <c r="C34" s="98">
        <v>6.1151957081265982</v>
      </c>
      <c r="D34" s="141">
        <v>11.465692836329687</v>
      </c>
      <c r="E34" s="147"/>
    </row>
    <row r="35" spans="1:7" ht="15.75" x14ac:dyDescent="0.25">
      <c r="A35" s="17" t="s">
        <v>85</v>
      </c>
      <c r="B35" s="98">
        <v>8.6414994789339126</v>
      </c>
      <c r="C35" s="98">
        <v>8.0352265810122212</v>
      </c>
      <c r="D35" s="141">
        <v>16.838179468049074</v>
      </c>
      <c r="E35" s="147"/>
    </row>
    <row r="36" spans="1:7" ht="16.5" x14ac:dyDescent="0.3">
      <c r="A36" s="17" t="s">
        <v>82</v>
      </c>
      <c r="B36" s="98">
        <v>8.3186489140155988</v>
      </c>
      <c r="C36" s="98">
        <v>9.328101450928509</v>
      </c>
      <c r="D36" s="141">
        <v>14.423872856182912</v>
      </c>
      <c r="E36" s="145"/>
      <c r="G36" s="146"/>
    </row>
    <row r="37" spans="1:7" ht="15" x14ac:dyDescent="0.25">
      <c r="A37" s="17" t="s">
        <v>83</v>
      </c>
      <c r="B37" s="98">
        <v>7.8418763055131828</v>
      </c>
      <c r="C37" s="98">
        <v>10.791270597471811</v>
      </c>
      <c r="D37" s="141">
        <v>12.281159240216549</v>
      </c>
      <c r="E37" s="145"/>
    </row>
    <row r="38" spans="1:7" x14ac:dyDescent="0.25">
      <c r="A38" s="17" t="s">
        <v>109</v>
      </c>
      <c r="B38" s="98">
        <v>7.1000876650687355</v>
      </c>
      <c r="C38" s="98">
        <v>10.342718606278233</v>
      </c>
      <c r="D38" s="141">
        <v>10.546734255823797</v>
      </c>
    </row>
    <row r="39" spans="1:7" x14ac:dyDescent="0.25">
      <c r="A39" s="17" t="s">
        <v>85</v>
      </c>
      <c r="B39" s="98">
        <v>5.8112838081387928</v>
      </c>
      <c r="C39" s="98">
        <v>10.049092973356823</v>
      </c>
      <c r="D39" s="141">
        <v>6.2196400203754036</v>
      </c>
    </row>
    <row r="40" spans="1:7" x14ac:dyDescent="0.25">
      <c r="A40" s="17" t="s">
        <v>82</v>
      </c>
      <c r="B40" s="98">
        <v>5.6828614065357943</v>
      </c>
      <c r="C40" s="98">
        <v>9.3820484954201344</v>
      </c>
      <c r="D40" s="141">
        <v>7.9800832739869421</v>
      </c>
    </row>
    <row r="41" spans="1:7" x14ac:dyDescent="0.25">
      <c r="A41" s="17" t="s">
        <v>83</v>
      </c>
      <c r="B41" s="98">
        <v>5.1640294010483121</v>
      </c>
      <c r="C41" s="98">
        <v>7.6950902655468969</v>
      </c>
      <c r="D41" s="141">
        <v>8.5309207214346934</v>
      </c>
    </row>
    <row r="42" spans="1:7" x14ac:dyDescent="0.25">
      <c r="A42" s="17" t="s">
        <v>110</v>
      </c>
      <c r="B42" s="98">
        <v>4.427062999414602</v>
      </c>
      <c r="C42" s="98">
        <v>6.5815538538784484</v>
      </c>
      <c r="D42" s="141">
        <v>7.1670075620743843</v>
      </c>
    </row>
    <row r="43" spans="1:7" x14ac:dyDescent="0.25">
      <c r="A43" s="17" t="s">
        <v>85</v>
      </c>
      <c r="B43" s="98">
        <v>3.7726933200203372</v>
      </c>
      <c r="C43" s="98">
        <v>5.4614228638717144</v>
      </c>
      <c r="D43" s="141">
        <v>6.2541234495151672</v>
      </c>
    </row>
    <row r="44" spans="1:7" x14ac:dyDescent="0.25">
      <c r="A44" s="17" t="s">
        <v>82</v>
      </c>
      <c r="B44" s="98">
        <v>3.2901198133242202</v>
      </c>
      <c r="C44" s="98">
        <v>4.4967140056120041</v>
      </c>
      <c r="D44" s="141">
        <v>5.5147597514622078</v>
      </c>
    </row>
    <row r="45" spans="1:7" x14ac:dyDescent="0.25">
      <c r="A45" s="17" t="s">
        <v>83</v>
      </c>
      <c r="B45" s="98">
        <v>2.9192032555765368</v>
      </c>
      <c r="C45" s="98">
        <v>3.6626965661351507</v>
      </c>
      <c r="D45" s="141">
        <v>5.0918748339449396</v>
      </c>
    </row>
    <row r="46" spans="1:7" x14ac:dyDescent="0.25">
      <c r="A46" s="17" t="s">
        <v>111</v>
      </c>
      <c r="B46" s="98">
        <v>2.5989527929402212</v>
      </c>
      <c r="C46" s="98">
        <v>2.9897229418634055</v>
      </c>
      <c r="D46" s="141">
        <v>4.7798870480609459</v>
      </c>
    </row>
    <row r="47" spans="1:7" x14ac:dyDescent="0.25">
      <c r="A47" s="17" t="s">
        <v>85</v>
      </c>
      <c r="B47" s="98">
        <v>2.3168535771535308</v>
      </c>
      <c r="C47" s="98">
        <v>2.4758996932227331</v>
      </c>
      <c r="D47" s="141">
        <v>4.5857172549871699</v>
      </c>
    </row>
    <row r="48" spans="1:7" x14ac:dyDescent="0.25">
      <c r="A48" s="17" t="s">
        <v>82</v>
      </c>
      <c r="B48" s="98">
        <v>2.1269171910047642</v>
      </c>
      <c r="C48" s="98">
        <v>2.1134393698949845</v>
      </c>
      <c r="D48" s="141">
        <v>4.4381558311761928</v>
      </c>
    </row>
    <row r="49" spans="1:4" x14ac:dyDescent="0.25">
      <c r="A49" s="17" t="s">
        <v>83</v>
      </c>
      <c r="B49" s="98">
        <v>2.0111902895808931</v>
      </c>
      <c r="C49" s="98">
        <v>1.9058895580782418</v>
      </c>
      <c r="D49" s="98">
        <v>4.3073329630216826</v>
      </c>
    </row>
  </sheetData>
  <hyperlinks>
    <hyperlink ref="A1" location="List!A1" display="List!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3"/>
  <sheetViews>
    <sheetView zoomScale="115" zoomScaleNormal="115" workbookViewId="0">
      <selection activeCell="M20" sqref="M20"/>
    </sheetView>
  </sheetViews>
  <sheetFormatPr defaultColWidth="8.77734375" defaultRowHeight="14.25" x14ac:dyDescent="0.25"/>
  <cols>
    <col min="1" max="1" width="8.77734375" style="24"/>
    <col min="2" max="2" width="9.77734375" style="56" bestFit="1" customWidth="1"/>
    <col min="3" max="4" width="9" style="56" bestFit="1" customWidth="1"/>
    <col min="5" max="16384" width="8.77734375" style="56"/>
  </cols>
  <sheetData>
    <row r="1" spans="1:5" ht="15" x14ac:dyDescent="0.25">
      <c r="A1" s="197" t="s">
        <v>284</v>
      </c>
      <c r="B1" s="19" t="s">
        <v>184</v>
      </c>
      <c r="C1" s="19" t="s">
        <v>185</v>
      </c>
      <c r="D1" s="19" t="s">
        <v>180</v>
      </c>
      <c r="E1" s="19"/>
    </row>
    <row r="2" spans="1:5" x14ac:dyDescent="0.25">
      <c r="A2" s="144" t="s">
        <v>104</v>
      </c>
      <c r="B2" s="98">
        <v>6998.0465163670224</v>
      </c>
      <c r="C2" s="98">
        <v>6998.0465163670224</v>
      </c>
      <c r="D2" s="98">
        <f t="shared" ref="D2:D32" si="0">C2-B2</f>
        <v>0</v>
      </c>
    </row>
    <row r="3" spans="1:5" x14ac:dyDescent="0.25">
      <c r="A3" s="144" t="s">
        <v>85</v>
      </c>
      <c r="B3" s="98">
        <v>6900.9497773229796</v>
      </c>
      <c r="C3" s="98">
        <v>6900.9497773229796</v>
      </c>
      <c r="D3" s="98">
        <f t="shared" si="0"/>
        <v>0</v>
      </c>
    </row>
    <row r="4" spans="1:5" x14ac:dyDescent="0.25">
      <c r="A4" s="144" t="s">
        <v>82</v>
      </c>
      <c r="B4" s="98">
        <v>6127.8205660826761</v>
      </c>
      <c r="C4" s="98">
        <v>6127.8205660826761</v>
      </c>
      <c r="D4" s="98">
        <f t="shared" si="0"/>
        <v>0</v>
      </c>
    </row>
    <row r="5" spans="1:5" x14ac:dyDescent="0.25">
      <c r="A5" s="144" t="s">
        <v>83</v>
      </c>
      <c r="B5" s="98">
        <v>6151.9583438079626</v>
      </c>
      <c r="C5" s="98">
        <v>6151.9583438079626</v>
      </c>
      <c r="D5" s="98">
        <f t="shared" si="0"/>
        <v>0</v>
      </c>
    </row>
    <row r="6" spans="1:5" x14ac:dyDescent="0.25">
      <c r="A6" s="144" t="s">
        <v>105</v>
      </c>
      <c r="B6" s="98">
        <v>6223.9811048470765</v>
      </c>
      <c r="C6" s="98">
        <v>6223.9811048470765</v>
      </c>
      <c r="D6" s="98">
        <f t="shared" si="0"/>
        <v>0</v>
      </c>
    </row>
    <row r="7" spans="1:5" x14ac:dyDescent="0.25">
      <c r="A7" s="144" t="s">
        <v>85</v>
      </c>
      <c r="B7" s="98">
        <v>6128.4899444805424</v>
      </c>
      <c r="C7" s="98">
        <v>6128.4899444805424</v>
      </c>
      <c r="D7" s="98">
        <f t="shared" si="0"/>
        <v>0</v>
      </c>
    </row>
    <row r="8" spans="1:5" x14ac:dyDescent="0.25">
      <c r="A8" s="144" t="s">
        <v>82</v>
      </c>
      <c r="B8" s="98">
        <v>5823.3137409942719</v>
      </c>
      <c r="C8" s="98">
        <v>5823.3137409942719</v>
      </c>
      <c r="D8" s="98">
        <f t="shared" si="0"/>
        <v>0</v>
      </c>
    </row>
    <row r="9" spans="1:5" x14ac:dyDescent="0.25">
      <c r="A9" s="144" t="s">
        <v>83</v>
      </c>
      <c r="B9" s="98">
        <v>5920.7306448462232</v>
      </c>
      <c r="C9" s="98">
        <v>5920.7306448462232</v>
      </c>
      <c r="D9" s="98">
        <f t="shared" si="0"/>
        <v>0</v>
      </c>
    </row>
    <row r="10" spans="1:5" x14ac:dyDescent="0.25">
      <c r="A10" s="144" t="s">
        <v>106</v>
      </c>
      <c r="B10" s="98">
        <v>5667.7569567766695</v>
      </c>
      <c r="C10" s="98">
        <v>5667.7569567766695</v>
      </c>
      <c r="D10" s="98">
        <f t="shared" si="0"/>
        <v>0</v>
      </c>
    </row>
    <row r="11" spans="1:5" x14ac:dyDescent="0.25">
      <c r="A11" s="144" t="s">
        <v>85</v>
      </c>
      <c r="B11" s="98">
        <v>5371.9369457511648</v>
      </c>
      <c r="C11" s="98">
        <v>5371.9369457511648</v>
      </c>
      <c r="D11" s="98">
        <f t="shared" si="0"/>
        <v>0</v>
      </c>
    </row>
    <row r="12" spans="1:5" x14ac:dyDescent="0.25">
      <c r="A12" s="144" t="s">
        <v>82</v>
      </c>
      <c r="B12" s="98">
        <v>6515.6400027568252</v>
      </c>
      <c r="C12" s="98">
        <v>6515.6400027568252</v>
      </c>
      <c r="D12" s="98">
        <f t="shared" si="0"/>
        <v>0</v>
      </c>
    </row>
    <row r="13" spans="1:5" x14ac:dyDescent="0.25">
      <c r="A13" s="144" t="s">
        <v>83</v>
      </c>
      <c r="B13" s="98">
        <v>7209.4878177814453</v>
      </c>
      <c r="C13" s="98">
        <v>7209.4878177814453</v>
      </c>
      <c r="D13" s="98">
        <f t="shared" si="0"/>
        <v>0</v>
      </c>
    </row>
    <row r="14" spans="1:5" x14ac:dyDescent="0.25">
      <c r="A14" s="144" t="s">
        <v>107</v>
      </c>
      <c r="B14" s="98">
        <v>8462.5100939022777</v>
      </c>
      <c r="C14" s="98">
        <v>8462.5100939022777</v>
      </c>
      <c r="D14" s="98">
        <f t="shared" si="0"/>
        <v>0</v>
      </c>
    </row>
    <row r="15" spans="1:5" x14ac:dyDescent="0.25">
      <c r="A15" s="144" t="s">
        <v>85</v>
      </c>
      <c r="B15" s="98">
        <v>9710.4974435606455</v>
      </c>
      <c r="C15" s="98">
        <v>9710.4974435606455</v>
      </c>
      <c r="D15" s="98">
        <f t="shared" si="0"/>
        <v>0</v>
      </c>
    </row>
    <row r="16" spans="1:5" x14ac:dyDescent="0.25">
      <c r="A16" s="144" t="s">
        <v>82</v>
      </c>
      <c r="B16" s="98">
        <v>9394.8482546176183</v>
      </c>
      <c r="C16" s="98">
        <v>9394.8482546176183</v>
      </c>
      <c r="D16" s="98">
        <f t="shared" si="0"/>
        <v>0</v>
      </c>
    </row>
    <row r="17" spans="1:4" x14ac:dyDescent="0.25">
      <c r="A17" s="144" t="s">
        <v>83</v>
      </c>
      <c r="B17" s="98">
        <v>9584.6138714543849</v>
      </c>
      <c r="C17" s="98">
        <v>9584.6138714543849</v>
      </c>
      <c r="D17" s="98">
        <f t="shared" si="0"/>
        <v>0</v>
      </c>
    </row>
    <row r="18" spans="1:4" x14ac:dyDescent="0.25">
      <c r="A18" s="144" t="s">
        <v>108</v>
      </c>
      <c r="B18" s="98">
        <v>9960.9931553493479</v>
      </c>
      <c r="C18" s="98">
        <v>9960.9931553493479</v>
      </c>
      <c r="D18" s="98">
        <f t="shared" si="0"/>
        <v>0</v>
      </c>
    </row>
    <row r="19" spans="1:4" x14ac:dyDescent="0.25">
      <c r="A19" s="144" t="s">
        <v>85</v>
      </c>
      <c r="B19" s="141">
        <v>9510.65</v>
      </c>
      <c r="C19" s="141">
        <v>9510.6501682439102</v>
      </c>
      <c r="D19" s="98">
        <f t="shared" si="0"/>
        <v>1.6824391059344634E-4</v>
      </c>
    </row>
    <row r="20" spans="1:4" x14ac:dyDescent="0.25">
      <c r="A20" s="144" t="s">
        <v>82</v>
      </c>
      <c r="B20" s="141">
        <v>7816.7049999999999</v>
      </c>
      <c r="C20" s="141">
        <v>7720.4116180677138</v>
      </c>
      <c r="D20" s="98">
        <f t="shared" si="0"/>
        <v>-96.293381932286138</v>
      </c>
    </row>
    <row r="21" spans="1:4" x14ac:dyDescent="0.25">
      <c r="A21" s="144" t="s">
        <v>83</v>
      </c>
      <c r="B21" s="141">
        <v>7995.3810000000003</v>
      </c>
      <c r="C21" s="141">
        <v>7713.9729334097974</v>
      </c>
      <c r="D21" s="98">
        <f t="shared" si="0"/>
        <v>-281.40806659020291</v>
      </c>
    </row>
    <row r="22" spans="1:4" x14ac:dyDescent="0.25">
      <c r="A22" s="144" t="s">
        <v>109</v>
      </c>
      <c r="B22" s="141">
        <v>8440.7260000000006</v>
      </c>
      <c r="C22" s="141">
        <v>7753.9238698115332</v>
      </c>
      <c r="D22" s="98">
        <f t="shared" si="0"/>
        <v>-686.80213018846734</v>
      </c>
    </row>
    <row r="23" spans="1:4" x14ac:dyDescent="0.25">
      <c r="A23" s="144" t="s">
        <v>85</v>
      </c>
      <c r="B23" s="141">
        <v>8694.0619999999999</v>
      </c>
      <c r="C23" s="141">
        <v>7976.3083450260274</v>
      </c>
      <c r="D23" s="98">
        <f t="shared" si="0"/>
        <v>-717.75365497397252</v>
      </c>
    </row>
    <row r="24" spans="1:4" x14ac:dyDescent="0.25">
      <c r="A24" s="144" t="s">
        <v>82</v>
      </c>
      <c r="B24" s="141">
        <v>8830.8430000000008</v>
      </c>
      <c r="C24" s="141">
        <v>8097.9399406598486</v>
      </c>
      <c r="D24" s="98">
        <f t="shared" si="0"/>
        <v>-732.90305934015214</v>
      </c>
    </row>
    <row r="25" spans="1:4" x14ac:dyDescent="0.25">
      <c r="A25" s="144" t="s">
        <v>83</v>
      </c>
      <c r="B25" s="141">
        <v>8996.9599999999991</v>
      </c>
      <c r="C25" s="141">
        <v>8232.6720260549046</v>
      </c>
      <c r="D25" s="98">
        <f t="shared" si="0"/>
        <v>-764.28797394509456</v>
      </c>
    </row>
    <row r="26" spans="1:4" x14ac:dyDescent="0.25">
      <c r="A26" s="144" t="s">
        <v>110</v>
      </c>
      <c r="B26" s="141">
        <v>9128.3950000000004</v>
      </c>
      <c r="C26" s="141">
        <v>8368.3798630638557</v>
      </c>
      <c r="D26" s="98">
        <f t="shared" si="0"/>
        <v>-760.0151369361447</v>
      </c>
    </row>
    <row r="27" spans="1:4" x14ac:dyDescent="0.25">
      <c r="A27" s="144" t="s">
        <v>85</v>
      </c>
      <c r="B27" s="141">
        <v>9243.2970000000005</v>
      </c>
      <c r="C27" s="141">
        <v>8463.6250184205182</v>
      </c>
      <c r="D27" s="98">
        <f t="shared" si="0"/>
        <v>-779.67198157948224</v>
      </c>
    </row>
    <row r="28" spans="1:4" x14ac:dyDescent="0.25">
      <c r="A28" s="24" t="s">
        <v>82</v>
      </c>
      <c r="B28" s="141">
        <v>9359.4040000000005</v>
      </c>
      <c r="C28" s="141">
        <v>8542.7811896479361</v>
      </c>
      <c r="D28" s="98">
        <f t="shared" si="0"/>
        <v>-816.62281035206433</v>
      </c>
    </row>
    <row r="29" spans="1:4" x14ac:dyDescent="0.25">
      <c r="A29" s="24" t="s">
        <v>83</v>
      </c>
      <c r="B29" s="141">
        <v>9473.3639999999996</v>
      </c>
      <c r="C29" s="141">
        <v>8612.2630275502179</v>
      </c>
      <c r="D29" s="98">
        <f t="shared" si="0"/>
        <v>-861.10097244978169</v>
      </c>
    </row>
    <row r="30" spans="1:4" x14ac:dyDescent="0.25">
      <c r="A30" s="144" t="s">
        <v>111</v>
      </c>
      <c r="B30" s="141">
        <v>9588.4009999999998</v>
      </c>
      <c r="C30" s="141">
        <v>8678.3564443828909</v>
      </c>
      <c r="D30" s="98">
        <f t="shared" si="0"/>
        <v>-910.04455561710893</v>
      </c>
    </row>
    <row r="31" spans="1:4" x14ac:dyDescent="0.25">
      <c r="A31" s="144" t="s">
        <v>85</v>
      </c>
      <c r="B31" s="141">
        <v>9704.9889999999996</v>
      </c>
      <c r="C31" s="141">
        <v>8745.8863729434415</v>
      </c>
      <c r="D31" s="98">
        <f t="shared" si="0"/>
        <v>-959.10262705655805</v>
      </c>
    </row>
    <row r="32" spans="1:4" x14ac:dyDescent="0.25">
      <c r="A32" s="24" t="s">
        <v>82</v>
      </c>
      <c r="B32" s="141">
        <v>9824.8019999999997</v>
      </c>
      <c r="C32" s="141">
        <v>8819.4537149309726</v>
      </c>
      <c r="D32" s="98">
        <f t="shared" si="0"/>
        <v>-1005.348285069027</v>
      </c>
    </row>
    <row r="33" spans="1:4" x14ac:dyDescent="0.25">
      <c r="A33" s="24" t="s">
        <v>83</v>
      </c>
      <c r="B33" s="98"/>
      <c r="C33" s="98">
        <v>8899.2872656302461</v>
      </c>
      <c r="D33" s="98"/>
    </row>
  </sheetData>
  <hyperlinks>
    <hyperlink ref="A1" location="List!A1" display="List!A1" xr:uid="{00000000-0004-0000-0700-000000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
  <sheetViews>
    <sheetView workbookViewId="0"/>
  </sheetViews>
  <sheetFormatPr defaultColWidth="8.77734375" defaultRowHeight="14.25" x14ac:dyDescent="0.25"/>
  <cols>
    <col min="1" max="1" width="8.77734375" style="24"/>
    <col min="2" max="2" width="10.21875" style="56" bestFit="1" customWidth="1"/>
    <col min="3" max="16384" width="8.77734375" style="56"/>
  </cols>
  <sheetData>
    <row r="1" spans="1:6" s="19" customFormat="1" ht="15" x14ac:dyDescent="0.25">
      <c r="A1" s="197" t="s">
        <v>284</v>
      </c>
      <c r="B1" s="19" t="s">
        <v>184</v>
      </c>
      <c r="C1" s="19" t="s">
        <v>185</v>
      </c>
      <c r="D1" s="19" t="s">
        <v>180</v>
      </c>
    </row>
    <row r="2" spans="1:6" x14ac:dyDescent="0.25">
      <c r="A2" s="144" t="s">
        <v>104</v>
      </c>
      <c r="B2" s="149">
        <v>67.161627158131893</v>
      </c>
      <c r="C2" s="167">
        <v>67.161627158131893</v>
      </c>
      <c r="D2" s="98">
        <f t="shared" ref="D2:D32" si="0">C2-B2</f>
        <v>0</v>
      </c>
      <c r="E2" s="106"/>
      <c r="F2" s="106"/>
    </row>
    <row r="3" spans="1:6" x14ac:dyDescent="0.25">
      <c r="A3" s="144" t="s">
        <v>85</v>
      </c>
      <c r="B3" s="149">
        <v>74.868828574981237</v>
      </c>
      <c r="C3" s="167">
        <v>74.868828574981237</v>
      </c>
      <c r="D3" s="98">
        <f t="shared" si="0"/>
        <v>0</v>
      </c>
      <c r="E3" s="106"/>
      <c r="F3" s="106"/>
    </row>
    <row r="4" spans="1:6" x14ac:dyDescent="0.25">
      <c r="A4" s="144" t="s">
        <v>82</v>
      </c>
      <c r="B4" s="149">
        <v>75.934226895862707</v>
      </c>
      <c r="C4" s="167">
        <v>75.934226895862707</v>
      </c>
      <c r="D4" s="98">
        <f t="shared" si="0"/>
        <v>0</v>
      </c>
      <c r="E4" s="106"/>
      <c r="F4" s="106"/>
    </row>
    <row r="5" spans="1:6" x14ac:dyDescent="0.25">
      <c r="A5" s="144" t="s">
        <v>83</v>
      </c>
      <c r="B5" s="149">
        <v>67.43659883747091</v>
      </c>
      <c r="C5" s="167">
        <v>67.43659883747091</v>
      </c>
      <c r="D5" s="98">
        <f t="shared" si="0"/>
        <v>0</v>
      </c>
      <c r="E5" s="106"/>
      <c r="F5" s="106"/>
    </row>
    <row r="6" spans="1:6" x14ac:dyDescent="0.25">
      <c r="A6" s="144" t="s">
        <v>105</v>
      </c>
      <c r="B6" s="98">
        <v>63.838281249780415</v>
      </c>
      <c r="C6" s="167">
        <v>63.838281249780415</v>
      </c>
      <c r="D6" s="98">
        <f t="shared" si="0"/>
        <v>0</v>
      </c>
      <c r="E6" s="106"/>
      <c r="F6" s="106"/>
    </row>
    <row r="7" spans="1:6" x14ac:dyDescent="0.25">
      <c r="A7" s="144" t="s">
        <v>85</v>
      </c>
      <c r="B7" s="98">
        <v>68.216214100362095</v>
      </c>
      <c r="C7" s="167">
        <v>68.216214100362095</v>
      </c>
      <c r="D7" s="98">
        <f t="shared" si="0"/>
        <v>0</v>
      </c>
      <c r="E7" s="106"/>
      <c r="F7" s="106"/>
    </row>
    <row r="8" spans="1:6" x14ac:dyDescent="0.25">
      <c r="A8" s="144" t="s">
        <v>82</v>
      </c>
      <c r="B8" s="98">
        <v>61.970911772927693</v>
      </c>
      <c r="C8" s="167">
        <v>61.970911772927693</v>
      </c>
      <c r="D8" s="98">
        <f t="shared" si="0"/>
        <v>0</v>
      </c>
      <c r="E8" s="106"/>
      <c r="F8" s="106"/>
    </row>
    <row r="9" spans="1:6" x14ac:dyDescent="0.25">
      <c r="A9" s="144" t="s">
        <v>83</v>
      </c>
      <c r="B9" s="98">
        <v>62.463898134377303</v>
      </c>
      <c r="C9" s="167">
        <v>62.463898134377303</v>
      </c>
      <c r="D9" s="98">
        <f t="shared" si="0"/>
        <v>0</v>
      </c>
      <c r="E9" s="106"/>
      <c r="F9" s="106"/>
    </row>
    <row r="10" spans="1:6" x14ac:dyDescent="0.25">
      <c r="A10" s="144" t="s">
        <v>106</v>
      </c>
      <c r="B10" s="98">
        <v>49.206784975686951</v>
      </c>
      <c r="C10" s="167">
        <v>49.206784975686951</v>
      </c>
      <c r="D10" s="98">
        <f t="shared" si="0"/>
        <v>0</v>
      </c>
      <c r="E10" s="106"/>
      <c r="F10" s="106"/>
    </row>
    <row r="11" spans="1:6" x14ac:dyDescent="0.25">
      <c r="A11" s="144" t="s">
        <v>85</v>
      </c>
      <c r="B11" s="98">
        <v>32.770992529500042</v>
      </c>
      <c r="C11" s="167">
        <v>32.770992529500042</v>
      </c>
      <c r="D11" s="98">
        <f t="shared" si="0"/>
        <v>0</v>
      </c>
      <c r="E11" s="106"/>
      <c r="F11" s="106"/>
    </row>
    <row r="12" spans="1:6" x14ac:dyDescent="0.25">
      <c r="A12" s="144" t="s">
        <v>82</v>
      </c>
      <c r="B12" s="98">
        <v>42.926894460120586</v>
      </c>
      <c r="C12" s="167">
        <v>42.926894460120586</v>
      </c>
      <c r="D12" s="98">
        <f t="shared" si="0"/>
        <v>0</v>
      </c>
      <c r="E12" s="106"/>
      <c r="F12" s="106"/>
    </row>
    <row r="13" spans="1:6" x14ac:dyDescent="0.25">
      <c r="A13" s="144" t="s">
        <v>83</v>
      </c>
      <c r="B13" s="98">
        <v>44.940717843265325</v>
      </c>
      <c r="C13" s="167">
        <v>44.940717843265325</v>
      </c>
      <c r="D13" s="98">
        <f t="shared" si="0"/>
        <v>0</v>
      </c>
      <c r="E13" s="106"/>
      <c r="F13" s="106"/>
    </row>
    <row r="14" spans="1:6" x14ac:dyDescent="0.25">
      <c r="A14" s="144" t="s">
        <v>107</v>
      </c>
      <c r="B14" s="98">
        <v>60.934907849564148</v>
      </c>
      <c r="C14" s="167">
        <v>60.934907849564148</v>
      </c>
      <c r="D14" s="98">
        <f t="shared" si="0"/>
        <v>0</v>
      </c>
      <c r="E14" s="106"/>
      <c r="F14" s="106"/>
    </row>
    <row r="15" spans="1:6" x14ac:dyDescent="0.25">
      <c r="A15" s="144" t="s">
        <v>85</v>
      </c>
      <c r="B15" s="98">
        <v>68.920003331611568</v>
      </c>
      <c r="C15" s="167">
        <v>68.920003331611568</v>
      </c>
      <c r="D15" s="98">
        <f t="shared" si="0"/>
        <v>0</v>
      </c>
      <c r="E15" s="106"/>
      <c r="F15" s="106"/>
    </row>
    <row r="16" spans="1:6" x14ac:dyDescent="0.25">
      <c r="A16" s="144" t="s">
        <v>82</v>
      </c>
      <c r="B16" s="98">
        <v>73.161525875793998</v>
      </c>
      <c r="C16" s="167">
        <v>73.161525875793998</v>
      </c>
      <c r="D16" s="98">
        <f t="shared" si="0"/>
        <v>0</v>
      </c>
      <c r="E16" s="106"/>
      <c r="F16" s="106"/>
    </row>
    <row r="17" spans="1:6" x14ac:dyDescent="0.25">
      <c r="A17" s="144" t="s">
        <v>83</v>
      </c>
      <c r="B17" s="98">
        <v>79.713210907830714</v>
      </c>
      <c r="C17" s="167">
        <v>79.713210907830714</v>
      </c>
      <c r="D17" s="98">
        <f t="shared" si="0"/>
        <v>0</v>
      </c>
      <c r="E17" s="106"/>
      <c r="F17" s="106"/>
    </row>
    <row r="18" spans="1:6" x14ac:dyDescent="0.25">
      <c r="A18" s="144" t="s">
        <v>108</v>
      </c>
      <c r="B18" s="98">
        <v>96.887404894537468</v>
      </c>
      <c r="C18" s="167">
        <v>96.887404894537468</v>
      </c>
      <c r="D18" s="98">
        <f t="shared" si="0"/>
        <v>0</v>
      </c>
      <c r="E18" s="106"/>
      <c r="F18" s="106"/>
    </row>
    <row r="19" spans="1:6" x14ac:dyDescent="0.25">
      <c r="A19" s="144" t="s">
        <v>85</v>
      </c>
      <c r="B19" s="141">
        <v>111.75830000000001</v>
      </c>
      <c r="C19" s="167">
        <v>111.75834988151455</v>
      </c>
      <c r="D19" s="98">
        <f t="shared" si="0"/>
        <v>4.9881514541993965E-5</v>
      </c>
      <c r="E19" s="106"/>
      <c r="F19" s="106"/>
    </row>
    <row r="20" spans="1:6" x14ac:dyDescent="0.25">
      <c r="A20" s="144" t="s">
        <v>82</v>
      </c>
      <c r="B20" s="141">
        <v>101.7607</v>
      </c>
      <c r="C20" s="167">
        <v>97.599339892533322</v>
      </c>
      <c r="D20" s="98">
        <f t="shared" si="0"/>
        <v>-4.1613601074666775</v>
      </c>
      <c r="E20" s="106"/>
      <c r="F20" s="106"/>
    </row>
    <row r="21" spans="1:6" x14ac:dyDescent="0.25">
      <c r="A21" s="144" t="s">
        <v>83</v>
      </c>
      <c r="B21" s="141">
        <v>95.583839999999995</v>
      </c>
      <c r="C21" s="167">
        <v>94.359435300544888</v>
      </c>
      <c r="D21" s="98">
        <f t="shared" si="0"/>
        <v>-1.224404699455107</v>
      </c>
      <c r="E21" s="106"/>
      <c r="F21" s="106"/>
    </row>
    <row r="22" spans="1:6" x14ac:dyDescent="0.25">
      <c r="A22" s="144" t="s">
        <v>109</v>
      </c>
      <c r="B22" s="141">
        <v>95.515299999999996</v>
      </c>
      <c r="C22" s="167">
        <v>95.595793687056499</v>
      </c>
      <c r="D22" s="98">
        <f t="shared" si="0"/>
        <v>8.0493687056502949E-2</v>
      </c>
      <c r="E22" s="106"/>
      <c r="F22" s="106"/>
    </row>
    <row r="23" spans="1:6" x14ac:dyDescent="0.25">
      <c r="A23" s="144" t="s">
        <v>85</v>
      </c>
      <c r="B23" s="141">
        <v>97.126019999999997</v>
      </c>
      <c r="C23" s="167">
        <v>95.739384971627331</v>
      </c>
      <c r="D23" s="98">
        <f t="shared" si="0"/>
        <v>-1.3866350283726661</v>
      </c>
      <c r="E23" s="106"/>
      <c r="F23" s="106"/>
    </row>
    <row r="24" spans="1:6" x14ac:dyDescent="0.25">
      <c r="A24" s="144" t="s">
        <v>82</v>
      </c>
      <c r="B24" s="141">
        <v>99.696789999999993</v>
      </c>
      <c r="C24" s="167">
        <v>97.916645439289439</v>
      </c>
      <c r="D24" s="98">
        <f t="shared" si="0"/>
        <v>-1.7801445607105535</v>
      </c>
      <c r="E24" s="106"/>
      <c r="F24" s="106"/>
    </row>
    <row r="25" spans="1:6" x14ac:dyDescent="0.25">
      <c r="A25" s="144" t="s">
        <v>83</v>
      </c>
      <c r="B25" s="141">
        <v>100.8599</v>
      </c>
      <c r="C25" s="167">
        <v>98.868513410849175</v>
      </c>
      <c r="D25" s="98">
        <f t="shared" si="0"/>
        <v>-1.9913865891508209</v>
      </c>
      <c r="E25" s="106"/>
      <c r="F25" s="106"/>
    </row>
    <row r="26" spans="1:6" x14ac:dyDescent="0.25">
      <c r="A26" s="144" t="s">
        <v>110</v>
      </c>
      <c r="B26" s="141">
        <v>101.49250000000001</v>
      </c>
      <c r="C26" s="167">
        <v>100.31010724194032</v>
      </c>
      <c r="D26" s="98">
        <f t="shared" si="0"/>
        <v>-1.1823927580596916</v>
      </c>
      <c r="E26" s="106"/>
      <c r="F26" s="106"/>
    </row>
    <row r="27" spans="1:6" x14ac:dyDescent="0.25">
      <c r="A27" s="144" t="s">
        <v>85</v>
      </c>
      <c r="B27" s="141">
        <v>101.90430000000001</v>
      </c>
      <c r="C27" s="167">
        <v>101.04201394508344</v>
      </c>
      <c r="D27" s="98">
        <f t="shared" si="0"/>
        <v>-0.86228605491656651</v>
      </c>
      <c r="E27" s="106"/>
      <c r="F27" s="106"/>
    </row>
    <row r="28" spans="1:6" x14ac:dyDescent="0.25">
      <c r="A28" s="144" t="s">
        <v>82</v>
      </c>
      <c r="B28" s="141">
        <v>102.3879</v>
      </c>
      <c r="C28" s="167">
        <v>101.52492958509045</v>
      </c>
      <c r="D28" s="98">
        <f t="shared" si="0"/>
        <v>-0.86297041490955451</v>
      </c>
    </row>
    <row r="29" spans="1:6" x14ac:dyDescent="0.25">
      <c r="A29" s="24" t="s">
        <v>83</v>
      </c>
      <c r="B29" s="141">
        <v>102.8428</v>
      </c>
      <c r="C29" s="167">
        <v>101.82481533701943</v>
      </c>
      <c r="D29" s="98">
        <f t="shared" si="0"/>
        <v>-1.0179846629805667</v>
      </c>
    </row>
    <row r="30" spans="1:6" x14ac:dyDescent="0.25">
      <c r="A30" s="144" t="s">
        <v>111</v>
      </c>
      <c r="B30" s="141">
        <v>103.3104</v>
      </c>
      <c r="C30" s="167">
        <v>102.04989292349627</v>
      </c>
      <c r="D30" s="98">
        <f t="shared" si="0"/>
        <v>-1.2605070765037283</v>
      </c>
    </row>
    <row r="31" spans="1:6" x14ac:dyDescent="0.25">
      <c r="A31" s="144" t="s">
        <v>85</v>
      </c>
      <c r="B31" s="141">
        <v>103.79470000000001</v>
      </c>
      <c r="C31" s="167">
        <v>102.27515609064272</v>
      </c>
      <c r="D31" s="98">
        <f t="shared" si="0"/>
        <v>-1.5195439093572816</v>
      </c>
    </row>
    <row r="32" spans="1:6" x14ac:dyDescent="0.25">
      <c r="A32" s="144" t="s">
        <v>82</v>
      </c>
      <c r="B32" s="141">
        <v>104.32210000000001</v>
      </c>
      <c r="C32" s="167">
        <v>102.57680961044201</v>
      </c>
      <c r="D32" s="98">
        <f t="shared" si="0"/>
        <v>-1.7452903895579936</v>
      </c>
    </row>
    <row r="33" spans="1:4" x14ac:dyDescent="0.25">
      <c r="A33" s="24" t="s">
        <v>83</v>
      </c>
      <c r="B33" s="98"/>
      <c r="C33" s="167">
        <v>102.94918737007976</v>
      </c>
      <c r="D33" s="98"/>
    </row>
    <row r="34" spans="1:4" ht="15" x14ac:dyDescent="0.25">
      <c r="C34" s="145"/>
    </row>
    <row r="35" spans="1:4" ht="15" x14ac:dyDescent="0.25">
      <c r="C35" s="145"/>
    </row>
  </sheetData>
  <hyperlinks>
    <hyperlink ref="A1" location="List!A1" display="List!A1" xr:uid="{00000000-0004-0000-08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9926B3-FF3C-4705-92C7-230972B6E64C}"/>
</file>

<file path=customXml/itemProps2.xml><?xml version="1.0" encoding="utf-8"?>
<ds:datastoreItem xmlns:ds="http://schemas.openxmlformats.org/officeDocument/2006/customXml" ds:itemID="{F90E4D4B-627C-4286-BCDC-A2519F13FF8E}"/>
</file>

<file path=customXml/itemProps3.xml><?xml version="1.0" encoding="utf-8"?>
<ds:datastoreItem xmlns:ds="http://schemas.openxmlformats.org/officeDocument/2006/customXml" ds:itemID="{2A4AE6F0-AB81-4332-A68A-7C00F380BD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List</vt:lpstr>
      <vt:lpstr>Chart 1</vt:lpstr>
      <vt:lpstr>Chart 2</vt:lpstr>
      <vt:lpstr>Chart 3</vt:lpstr>
      <vt:lpstr>Chart 4 </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Table 1</vt:lpstr>
      <vt:lpstr>Table 2</vt:lpstr>
      <vt:lpstr>Table 3</vt:lpstr>
      <vt:lpstr>Table 4</vt:lpstr>
      <vt:lpstr>Table 5</vt:lpstr>
      <vt:lpstr>MACROECONOMIC INDICATORS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u</cp:lastModifiedBy>
  <cp:revision/>
  <dcterms:created xsi:type="dcterms:W3CDTF">2017-11-30T11:26:27Z</dcterms:created>
  <dcterms:modified xsi:type="dcterms:W3CDTF">2023-01-26T07:56:10Z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